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Sheet'!$A$1:$D$47</definedName>
    <definedName name="_xlnm.Print_Area" localSheetId="1">'Operating'!$A$1:$U$86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<sst xmlns="http://schemas.openxmlformats.org/spreadsheetml/2006/main" count="139" uniqueCount="113">
  <si>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</si>
  <si>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</si>
  <si>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</si>
  <si>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</si>
  <si>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</si>
  <si>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</si>
  <si>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</si>
  <si>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</si>
  <si>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</si>
  <si>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</si>
  <si>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</si>
  <si>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</si>
  <si>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</si>
  <si>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</si>
  <si>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</si>
  <si>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</si>
  <si>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</si>
  <si>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</si>
  <si>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</si>
  <si>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</si>
  <si>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</si>
  <si>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</si>
  <si>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</si>
  <si>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</si>
  <si>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</si>
  <si>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</si>
  <si>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</si>
  <si>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</si>
  <si>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</si>
  <si>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</si>
  <si>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</si>
  <si>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</si>
  <si>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</si>
  <si>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</si>
  <si>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</si>
  <si>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</si>
  <si>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</si>
  <si>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</si>
  <si>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</si>
  <si>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</si>
  <si>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</si>
  <si>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</si>
  <si>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</si>
  <si>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</si>
  <si>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</si>
  <si>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</si>
  <si>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</si>
  <si>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</si>
  <si>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</si>
  <si>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</si>
  <si>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</si>
  <si>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</si>
  <si>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</si>
  <si>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</si>
  <si>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</si>
  <si>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</si>
  <si>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</si>
  <si>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</si>
  <si>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</si>
  <si>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</si>
  <si>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</si>
  <si>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</si>
  <si>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</si>
  <si>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</si>
  <si>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</si>
  <si>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</si>
  <si>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</si>
  <si>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</si>
  <si>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</si>
  <si>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</si>
  <si>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</si>
  <si>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</si>
  <si>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</si>
  <si>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</si>
  <si>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</si>
  <si>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</si>
  <si>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</si>
  <si>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</si>
  <si>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</si>
  <si>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</si>
  <si>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</si>
  <si>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</si>
  <si>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</si>
  <si>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</si>
  <si>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</si>
  <si>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</si>
  <si>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</si>
  <si>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</si>
  <si>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</si>
  <si>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</si>
  <si>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</si>
  <si>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</si>
  <si>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</si>
  <si>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</si>
  <si>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</si>
  <si>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</si>
  <si>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</si>
  <si>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</si>
  <si>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</si>
  <si>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</si>
  <si>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</si>
  <si>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</si>
  <si>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</si>
  <si>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</si>
  <si>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</si>
  <si>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</si>
  <si>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</si>
  <si>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    Net transfers to unrestricted fund</t>
  </si>
  <si>
    <t xml:space="preserve">    TAF scholarship donation</t>
  </si>
  <si>
    <t>FOR THE YEAR ENDED JUNE 30, 2014</t>
  </si>
  <si>
    <t>AS OF JUNE 30, 2014</t>
  </si>
  <si>
    <t xml:space="preserve">        Volleyball - Women's</t>
  </si>
  <si>
    <t xml:space="preserve">    Deposits held for others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</si>
</sst>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36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110</v>
      </c>
      <c r="C6" s="38"/>
      <c r="D6" s="38"/>
    </row>
    <row r="7" ht="13.5"/>
    <row r="10" spans="1:4" ht="14.25">
      <c r="A10" s="12" t="s">
        <v>1</v>
      </c>
      <c r="B10" s="12"/>
      <c r="C10" s="13"/>
      <c r="D10" s="12"/>
    </row>
    <row r="11" spans="1:4" ht="14.25">
      <c r="A11" s="12" t="s">
        <v>2</v>
      </c>
      <c r="B11" s="12"/>
      <c r="C11" s="14"/>
      <c r="D11" s="15">
        <f>32728276+3</f>
        <v>32728279</v>
      </c>
    </row>
    <row r="12" spans="1:4" ht="14.25">
      <c r="A12" s="12" t="s">
        <v>17</v>
      </c>
      <c r="B12" s="12"/>
      <c r="C12" s="14"/>
      <c r="D12" s="27">
        <v>1111008</v>
      </c>
    </row>
    <row r="13" spans="1:4" ht="14.25">
      <c r="A13" s="12" t="s">
        <v>105</v>
      </c>
      <c r="B13" s="12"/>
      <c r="C13" s="14"/>
      <c r="D13" s="27">
        <v>1102996</v>
      </c>
    </row>
    <row r="14" spans="1:4" ht="14.25">
      <c r="A14" s="12" t="s">
        <v>3</v>
      </c>
      <c r="B14" s="12"/>
      <c r="C14" s="16"/>
      <c r="D14" s="17">
        <f>SUM(D11:D13)</f>
        <v>34942283</v>
      </c>
    </row>
    <row r="15" spans="1:4" ht="14.25">
      <c r="A15" s="12"/>
      <c r="B15" s="12"/>
      <c r="C15" s="16"/>
      <c r="D15" s="16"/>
    </row>
    <row r="16" spans="1:4" ht="14.25">
      <c r="A16" s="12" t="s">
        <v>4</v>
      </c>
      <c r="B16" s="12"/>
      <c r="C16" s="16"/>
      <c r="D16" s="16"/>
    </row>
    <row r="17" spans="1:4" ht="14.25">
      <c r="A17" s="12" t="s">
        <v>5</v>
      </c>
      <c r="B17" s="12"/>
      <c r="C17" s="16"/>
      <c r="D17" s="16">
        <v>880147</v>
      </c>
    </row>
    <row r="18" spans="1:4" ht="14.25">
      <c r="A18" s="12" t="s">
        <v>112</v>
      </c>
      <c r="B18" s="12"/>
      <c r="C18" s="16"/>
      <c r="D18" s="16">
        <v>150000</v>
      </c>
    </row>
    <row r="19" spans="1:4" ht="14.25">
      <c r="A19" s="12" t="s">
        <v>19</v>
      </c>
      <c r="B19" s="12"/>
      <c r="C19" s="16"/>
      <c r="D19" s="16">
        <v>31316969</v>
      </c>
    </row>
    <row r="20" spans="1:4" ht="14.25">
      <c r="A20" s="12" t="s">
        <v>6</v>
      </c>
      <c r="B20" s="12"/>
      <c r="C20" s="16"/>
      <c r="D20" s="17">
        <f>SUM(D17:D19)</f>
        <v>32347116</v>
      </c>
    </row>
    <row r="21" spans="1:4" ht="14.25">
      <c r="A21" s="12"/>
      <c r="B21" s="12"/>
      <c r="C21" s="16"/>
      <c r="D21" s="18"/>
    </row>
    <row r="22" spans="1:4" ht="15" thickBot="1">
      <c r="A22" s="12" t="s">
        <v>7</v>
      </c>
      <c r="B22" s="12"/>
      <c r="C22" s="16"/>
      <c r="D22" s="19">
        <f>D14-D20</f>
        <v>2595167</v>
      </c>
    </row>
    <row r="23" spans="1:4" s="11" customFormat="1" ht="15" thickTop="1">
      <c r="A23" s="6"/>
      <c r="B23" s="6"/>
      <c r="C23" s="8"/>
      <c r="D23" s="9"/>
    </row>
    <row r="24" spans="1:4" s="11" customFormat="1" ht="14.25">
      <c r="A24" s="6"/>
      <c r="B24" s="6"/>
      <c r="C24" s="8"/>
      <c r="D24" s="9"/>
    </row>
    <row r="25" spans="1:4" s="11" customFormat="1" ht="14.25">
      <c r="A25" s="6"/>
      <c r="B25" s="6"/>
      <c r="C25" s="8"/>
      <c r="D25" s="9"/>
    </row>
    <row r="26" spans="1:4" s="11" customFormat="1" ht="14.25">
      <c r="A26" s="6"/>
      <c r="B26" s="38" t="s">
        <v>8</v>
      </c>
      <c r="C26" s="38"/>
      <c r="D26" s="38"/>
    </row>
    <row r="27" spans="1:4" ht="14.25">
      <c r="A27" s="6"/>
      <c r="B27" s="38" t="s">
        <v>109</v>
      </c>
      <c r="C27" s="38"/>
      <c r="D27" s="38"/>
    </row>
    <row r="28" spans="1:4" ht="9.75" customHeight="1">
      <c r="A28" s="6"/>
      <c r="B28" s="23"/>
      <c r="C28" s="23"/>
      <c r="D28" s="23"/>
    </row>
    <row r="29" spans="1:4" ht="6" customHeight="1">
      <c r="A29" s="6"/>
      <c r="B29" s="23"/>
      <c r="C29" s="23"/>
      <c r="D29" s="23"/>
    </row>
    <row r="30" spans="1:4" ht="14.25">
      <c r="A30" s="6"/>
      <c r="B30" s="6"/>
      <c r="C30" s="8"/>
      <c r="D30" s="9"/>
    </row>
    <row r="31" spans="1:4" ht="14.25">
      <c r="A31" s="12" t="s">
        <v>9</v>
      </c>
      <c r="B31" s="12"/>
      <c r="C31" s="16"/>
      <c r="D31" s="18"/>
    </row>
    <row r="32" spans="1:4" ht="14.25">
      <c r="A32" s="12" t="s">
        <v>10</v>
      </c>
      <c r="B32" s="12"/>
      <c r="C32" s="16"/>
      <c r="D32" s="18"/>
    </row>
    <row r="33" spans="1:4" ht="14.25">
      <c r="A33" s="12" t="s">
        <v>11</v>
      </c>
      <c r="B33" s="12"/>
      <c r="C33" s="16"/>
      <c r="D33" s="20">
        <v>95644</v>
      </c>
    </row>
    <row r="34" spans="1:4" ht="14.25">
      <c r="A34" s="12" t="s">
        <v>12</v>
      </c>
      <c r="B34" s="12"/>
      <c r="C34" s="16"/>
      <c r="D34" s="16">
        <v>6048938</v>
      </c>
    </row>
    <row r="35" spans="1:4" ht="14.25">
      <c r="A35" s="12" t="s">
        <v>104</v>
      </c>
      <c r="B35" s="12"/>
      <c r="C35" s="16"/>
      <c r="D35" s="16">
        <v>-2800298</v>
      </c>
    </row>
    <row r="36" spans="1:4" ht="14.25">
      <c r="A36" s="12" t="s">
        <v>107</v>
      </c>
      <c r="B36" s="12"/>
      <c r="C36" s="16"/>
      <c r="D36" s="16">
        <v>-1587505</v>
      </c>
    </row>
    <row r="37" spans="1:4" ht="14.25">
      <c r="A37" s="12" t="s">
        <v>101</v>
      </c>
      <c r="B37" s="12"/>
      <c r="C37" s="16"/>
      <c r="D37" s="16">
        <v>-1061279</v>
      </c>
    </row>
    <row r="38" spans="1:4" ht="14.25">
      <c r="A38" s="12" t="s">
        <v>13</v>
      </c>
      <c r="B38" s="12"/>
      <c r="C38" s="16"/>
      <c r="D38" s="17">
        <f>SUM(D33:D37)</f>
        <v>695500</v>
      </c>
    </row>
    <row r="39" spans="1:4" ht="14.25">
      <c r="A39" s="12"/>
      <c r="B39" s="12"/>
      <c r="C39" s="16"/>
      <c r="D39" s="16"/>
    </row>
    <row r="40" spans="1:4" ht="14.25">
      <c r="A40" s="12" t="s">
        <v>14</v>
      </c>
      <c r="B40" s="12"/>
      <c r="C40" s="16"/>
      <c r="D40" s="16"/>
    </row>
    <row r="41" spans="1:4" ht="14.25">
      <c r="A41" s="12" t="s">
        <v>11</v>
      </c>
      <c r="B41" s="12"/>
      <c r="C41" s="16"/>
      <c r="D41" s="16">
        <v>1678313</v>
      </c>
    </row>
    <row r="42" spans="1:4" ht="14.25">
      <c r="A42" s="12" t="s">
        <v>15</v>
      </c>
      <c r="B42" s="12"/>
      <c r="C42" s="16"/>
      <c r="D42" s="16">
        <v>504444</v>
      </c>
    </row>
    <row r="43" spans="1:4" ht="14.25">
      <c r="A43" s="12" t="s">
        <v>20</v>
      </c>
      <c r="B43" s="12"/>
      <c r="C43" s="16"/>
      <c r="D43" s="16">
        <v>-283090</v>
      </c>
    </row>
    <row r="44" spans="1:4" ht="14.25">
      <c r="A44" s="12" t="s">
        <v>103</v>
      </c>
      <c r="B44" s="12"/>
      <c r="C44" s="16"/>
      <c r="D44" s="21">
        <f>SUM(D41:D43)</f>
        <v>1899667</v>
      </c>
    </row>
    <row r="45" spans="1:4" ht="14.25">
      <c r="A45" s="12"/>
      <c r="B45" s="12"/>
      <c r="C45" s="13"/>
      <c r="D45" s="16"/>
    </row>
    <row r="46" spans="1:4" ht="15" thickBot="1">
      <c r="A46" s="12" t="s">
        <v>16</v>
      </c>
      <c r="B46" s="12"/>
      <c r="C46" s="16"/>
      <c r="D46" s="22">
        <f>D38+D44</f>
        <v>2595167</v>
      </c>
    </row>
    <row r="47" spans="1:4" ht="15" thickTop="1">
      <c r="A47" s="10"/>
      <c r="B47" s="6"/>
      <c r="C47" s="7"/>
      <c r="D47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6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7"/>
  <sheetViews>
    <sheetView zoomScalePageLayoutView="0" workbookViewId="0" topLeftCell="A1">
      <selection activeCell="S80" sqref="S80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7109375" style="4" bestFit="1" customWidth="1"/>
    <col min="4" max="4" width="1.7109375" style="4" customWidth="1"/>
    <col min="5" max="5" width="14.00390625" style="4" bestFit="1" customWidth="1"/>
    <col min="6" max="6" width="1.7109375" style="4" customWidth="1"/>
    <col min="7" max="7" width="13.28125" style="4" bestFit="1" customWidth="1"/>
    <col min="8" max="8" width="1.7109375" style="4" customWidth="1"/>
    <col min="9" max="9" width="13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3.28125" style="4" bestFit="1" customWidth="1"/>
    <col min="14" max="14" width="1.7109375" style="4" customWidth="1"/>
    <col min="15" max="15" width="14.42187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4.8515625" style="4" bestFit="1" customWidth="1"/>
    <col min="20" max="20" width="1.7109375" style="4" customWidth="1"/>
    <col min="21" max="21" width="14.140625" style="4" bestFit="1" customWidth="1"/>
    <col min="22" max="16384" width="9.140625" style="4" customWidth="1"/>
  </cols>
  <sheetData>
    <row r="3" spans="1:21" ht="16.5">
      <c r="A3" s="41"/>
      <c r="C3" s="37" t="s">
        <v>36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1"/>
      <c r="C6" s="38" t="s">
        <v>109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4.2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32</v>
      </c>
    </row>
    <row r="10" spans="2:21" s="29" customFormat="1" ht="14.25">
      <c r="B10" s="28"/>
      <c r="C10" s="28"/>
      <c r="D10" s="28"/>
      <c r="E10" s="28"/>
      <c r="F10" s="28"/>
      <c r="G10" s="28"/>
      <c r="H10" s="28"/>
      <c r="I10" s="28" t="s">
        <v>25</v>
      </c>
      <c r="J10" s="28"/>
      <c r="K10" s="28" t="s">
        <v>27</v>
      </c>
      <c r="L10" s="28"/>
      <c r="M10" s="28" t="s">
        <v>29</v>
      </c>
      <c r="N10" s="28"/>
      <c r="O10" s="28"/>
      <c r="P10" s="28"/>
      <c r="Q10" s="28"/>
      <c r="R10" s="28"/>
      <c r="S10" s="28"/>
      <c r="T10" s="28"/>
      <c r="U10" s="28" t="s">
        <v>33</v>
      </c>
    </row>
    <row r="11" spans="2:21" s="29" customFormat="1" ht="14.25">
      <c r="B11" s="28"/>
      <c r="C11" s="32" t="s">
        <v>32</v>
      </c>
      <c r="D11" s="28"/>
      <c r="E11" s="32" t="s">
        <v>23</v>
      </c>
      <c r="F11" s="28"/>
      <c r="G11" s="32" t="s">
        <v>24</v>
      </c>
      <c r="H11" s="28"/>
      <c r="I11" s="32" t="s">
        <v>26</v>
      </c>
      <c r="J11" s="28"/>
      <c r="K11" s="32" t="s">
        <v>28</v>
      </c>
      <c r="L11" s="28"/>
      <c r="M11" s="32" t="s">
        <v>30</v>
      </c>
      <c r="N11" s="28"/>
      <c r="O11" s="32" t="s">
        <v>37</v>
      </c>
      <c r="P11" s="28"/>
      <c r="Q11" s="32" t="s">
        <v>31</v>
      </c>
      <c r="R11" s="28"/>
      <c r="S11" s="32" t="s">
        <v>18</v>
      </c>
      <c r="T11" s="28"/>
      <c r="U11" s="32" t="s">
        <v>34</v>
      </c>
    </row>
    <row r="12" spans="1:21" ht="14.25">
      <c r="A12" s="12" t="s">
        <v>53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4.25">
      <c r="A13" s="12" t="s">
        <v>38</v>
      </c>
      <c r="B13" s="12"/>
      <c r="C13" s="30">
        <v>100000</v>
      </c>
      <c r="D13" s="20"/>
      <c r="E13" s="30">
        <v>2665204</v>
      </c>
      <c r="F13" s="20"/>
      <c r="G13" s="30">
        <v>221624</v>
      </c>
      <c r="H13" s="20"/>
      <c r="I13" s="30">
        <v>1008196</v>
      </c>
      <c r="J13" s="20"/>
      <c r="K13" s="30">
        <v>5476870</v>
      </c>
      <c r="L13" s="20"/>
      <c r="M13" s="30">
        <v>0</v>
      </c>
      <c r="N13" s="20"/>
      <c r="O13" s="30">
        <v>145828</v>
      </c>
      <c r="P13" s="20"/>
      <c r="Q13" s="30">
        <v>28902</v>
      </c>
      <c r="R13" s="20"/>
      <c r="S13" s="30">
        <f>SUM(E13:Q13)</f>
        <v>9546624</v>
      </c>
      <c r="T13" s="20"/>
      <c r="U13" s="30">
        <f>C13-S13</f>
        <v>-9446624</v>
      </c>
    </row>
    <row r="14" spans="1:21" ht="14.25">
      <c r="A14" s="12" t="s">
        <v>35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f>7409784+1</f>
        <v>7409785</v>
      </c>
      <c r="N14" s="13"/>
      <c r="O14" s="27">
        <v>0</v>
      </c>
      <c r="P14" s="13"/>
      <c r="Q14" s="27">
        <v>0</v>
      </c>
      <c r="R14" s="13"/>
      <c r="S14" s="27">
        <f>SUM(E14:Q14)</f>
        <v>7409785</v>
      </c>
      <c r="T14" s="13"/>
      <c r="U14" s="12">
        <f>C14-S14</f>
        <v>-7409785</v>
      </c>
    </row>
    <row r="15" spans="1:21" ht="14.25">
      <c r="A15" s="12" t="s">
        <v>39</v>
      </c>
      <c r="B15" s="12"/>
      <c r="C15" s="27">
        <v>216366</v>
      </c>
      <c r="D15" s="31"/>
      <c r="E15" s="27">
        <v>272564</v>
      </c>
      <c r="F15" s="31"/>
      <c r="G15" s="27">
        <v>1363836</v>
      </c>
      <c r="H15" s="31"/>
      <c r="I15" s="27">
        <v>207253</v>
      </c>
      <c r="J15" s="31"/>
      <c r="K15" s="27">
        <v>1392804</v>
      </c>
      <c r="L15" s="31"/>
      <c r="M15" s="27">
        <v>0</v>
      </c>
      <c r="N15" s="31"/>
      <c r="O15" s="27">
        <v>0</v>
      </c>
      <c r="P15" s="31"/>
      <c r="Q15" s="27">
        <v>2380</v>
      </c>
      <c r="R15" s="31"/>
      <c r="S15" s="27">
        <f aca="true" t="shared" si="0" ref="S15:S28">SUM(E15:Q15)</f>
        <v>3238837</v>
      </c>
      <c r="T15" s="31"/>
      <c r="U15" s="27">
        <f aca="true" t="shared" si="1" ref="U15:U28">C15-S15</f>
        <v>-3022471</v>
      </c>
    </row>
    <row r="16" spans="1:21" ht="14.25">
      <c r="A16" s="12" t="s">
        <v>40</v>
      </c>
      <c r="B16" s="12"/>
      <c r="C16" s="27">
        <v>338070</v>
      </c>
      <c r="D16" s="31"/>
      <c r="E16" s="27">
        <v>480569</v>
      </c>
      <c r="F16" s="31"/>
      <c r="G16" s="27">
        <v>1805578</v>
      </c>
      <c r="H16" s="31"/>
      <c r="I16" s="27">
        <v>689478</v>
      </c>
      <c r="J16" s="31"/>
      <c r="K16" s="27">
        <v>9981194</v>
      </c>
      <c r="L16" s="31"/>
      <c r="M16" s="27">
        <v>2441714</v>
      </c>
      <c r="N16" s="31"/>
      <c r="O16" s="27">
        <v>0</v>
      </c>
      <c r="P16" s="31"/>
      <c r="Q16" s="27">
        <v>227662</v>
      </c>
      <c r="R16" s="31"/>
      <c r="S16" s="27">
        <f t="shared" si="0"/>
        <v>15626195</v>
      </c>
      <c r="T16" s="31"/>
      <c r="U16" s="27">
        <f t="shared" si="1"/>
        <v>-15288125</v>
      </c>
    </row>
    <row r="17" spans="1:21" ht="14.25">
      <c r="A17" s="12" t="s">
        <v>41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2139251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2139251</v>
      </c>
      <c r="T17" s="31"/>
      <c r="U17" s="27">
        <f t="shared" si="1"/>
        <v>-2139251</v>
      </c>
    </row>
    <row r="18" spans="1:21" ht="14.25">
      <c r="A18" s="12" t="s">
        <v>42</v>
      </c>
      <c r="B18" s="12"/>
      <c r="C18" s="27">
        <v>307616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307616</v>
      </c>
    </row>
    <row r="19" spans="1:21" ht="14.25">
      <c r="A19" s="12" t="s">
        <v>43</v>
      </c>
      <c r="B19" s="12"/>
      <c r="C19" s="27">
        <v>755109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755109</v>
      </c>
    </row>
    <row r="20" spans="1:21" ht="14.25">
      <c r="A20" s="12" t="s">
        <v>44</v>
      </c>
      <c r="B20" s="12"/>
      <c r="C20" s="27">
        <v>3282429</v>
      </c>
      <c r="D20" s="31"/>
      <c r="E20" s="27">
        <v>83980</v>
      </c>
      <c r="F20" s="31"/>
      <c r="G20" s="27">
        <v>29564</v>
      </c>
      <c r="H20" s="31"/>
      <c r="I20" s="27">
        <v>35717</v>
      </c>
      <c r="J20" s="31"/>
      <c r="K20" s="27">
        <v>518439</v>
      </c>
      <c r="L20" s="31"/>
      <c r="M20" s="27">
        <v>0</v>
      </c>
      <c r="N20" s="31"/>
      <c r="O20" s="27">
        <v>67331</v>
      </c>
      <c r="P20" s="31"/>
      <c r="Q20" s="27">
        <v>5250</v>
      </c>
      <c r="R20" s="31"/>
      <c r="S20" s="27">
        <f t="shared" si="0"/>
        <v>740281</v>
      </c>
      <c r="T20" s="31"/>
      <c r="U20" s="27">
        <f t="shared" si="1"/>
        <v>2542148</v>
      </c>
    </row>
    <row r="21" spans="1:21" ht="14.25">
      <c r="A21" s="12" t="s">
        <v>45</v>
      </c>
      <c r="B21" s="12"/>
      <c r="C21" s="27">
        <v>199345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592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592</v>
      </c>
      <c r="T21" s="31"/>
      <c r="U21" s="27">
        <f t="shared" si="1"/>
        <v>198753</v>
      </c>
    </row>
    <row r="22" spans="1:21" ht="14.25">
      <c r="A22" s="12" t="s">
        <v>46</v>
      </c>
      <c r="B22" s="12"/>
      <c r="C22" s="27">
        <v>11498027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11498027</v>
      </c>
    </row>
    <row r="23" spans="1:21" ht="14.25">
      <c r="A23" s="12" t="s">
        <v>102</v>
      </c>
      <c r="B23" s="12"/>
      <c r="C23" s="27">
        <v>20146291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20146291</v>
      </c>
    </row>
    <row r="24" spans="1:21" ht="14.25">
      <c r="A24" s="12" t="s">
        <v>47</v>
      </c>
      <c r="B24" s="12"/>
      <c r="C24" s="27">
        <v>4929</v>
      </c>
      <c r="D24" s="31"/>
      <c r="E24" s="27">
        <v>568055</v>
      </c>
      <c r="F24" s="31"/>
      <c r="G24" s="27">
        <v>170160</v>
      </c>
      <c r="H24" s="31"/>
      <c r="I24" s="27">
        <f>253925+1</f>
        <v>253926</v>
      </c>
      <c r="J24" s="31"/>
      <c r="K24" s="27">
        <v>242982</v>
      </c>
      <c r="L24" s="31"/>
      <c r="M24" s="27">
        <v>0</v>
      </c>
      <c r="N24" s="31"/>
      <c r="O24" s="27">
        <v>0</v>
      </c>
      <c r="P24" s="31"/>
      <c r="Q24" s="27">
        <v>2438</v>
      </c>
      <c r="R24" s="31"/>
      <c r="S24" s="27">
        <f t="shared" si="0"/>
        <v>1237561</v>
      </c>
      <c r="T24" s="31"/>
      <c r="U24" s="27">
        <f t="shared" si="1"/>
        <v>-1232632</v>
      </c>
    </row>
    <row r="25" spans="1:21" ht="14.25">
      <c r="A25" s="12" t="s">
        <v>108</v>
      </c>
      <c r="B25" s="12"/>
      <c r="C25" s="27">
        <v>500000</v>
      </c>
      <c r="D25" s="31"/>
      <c r="E25" s="27">
        <v>0</v>
      </c>
      <c r="F25" s="31"/>
      <c r="G25" s="27">
        <v>0</v>
      </c>
      <c r="H25" s="31"/>
      <c r="I25" s="27">
        <v>0</v>
      </c>
      <c r="J25" s="31"/>
      <c r="K25" s="27">
        <v>0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0</v>
      </c>
      <c r="T25" s="31"/>
      <c r="U25" s="27">
        <f t="shared" si="1"/>
        <v>500000</v>
      </c>
    </row>
    <row r="26" spans="1:21" ht="14.25">
      <c r="A26" s="12" t="s">
        <v>48</v>
      </c>
      <c r="B26" s="12"/>
      <c r="C26" s="27">
        <v>1155020</v>
      </c>
      <c r="D26" s="31"/>
      <c r="E26" s="27">
        <v>311312</v>
      </c>
      <c r="F26" s="31"/>
      <c r="G26" s="27">
        <v>149361</v>
      </c>
      <c r="H26" s="31"/>
      <c r="I26" s="27">
        <v>137794</v>
      </c>
      <c r="J26" s="31"/>
      <c r="K26" s="27">
        <v>2448665</v>
      </c>
      <c r="L26" s="31"/>
      <c r="M26" s="27">
        <v>0</v>
      </c>
      <c r="N26" s="31"/>
      <c r="O26" s="27">
        <v>0</v>
      </c>
      <c r="P26" s="31"/>
      <c r="Q26" s="27">
        <v>30950</v>
      </c>
      <c r="R26" s="31"/>
      <c r="S26" s="27">
        <f t="shared" si="0"/>
        <v>3078082</v>
      </c>
      <c r="T26" s="31"/>
      <c r="U26" s="27">
        <f t="shared" si="1"/>
        <v>-1923062</v>
      </c>
    </row>
    <row r="27" spans="1:21" ht="14.25">
      <c r="A27" s="12" t="s">
        <v>49</v>
      </c>
      <c r="B27" s="12"/>
      <c r="C27" s="27">
        <v>23187496</v>
      </c>
      <c r="D27" s="31"/>
      <c r="E27" s="27">
        <v>0</v>
      </c>
      <c r="F27" s="31"/>
      <c r="G27" s="27">
        <v>0</v>
      </c>
      <c r="H27" s="31"/>
      <c r="I27" s="27">
        <v>0</v>
      </c>
      <c r="J27" s="31"/>
      <c r="K27" s="27">
        <v>0</v>
      </c>
      <c r="L27" s="31"/>
      <c r="M27" s="27">
        <v>0</v>
      </c>
      <c r="N27" s="31"/>
      <c r="O27" s="27">
        <v>0</v>
      </c>
      <c r="P27" s="31"/>
      <c r="Q27" s="27">
        <v>0</v>
      </c>
      <c r="R27" s="31"/>
      <c r="S27" s="27">
        <f t="shared" si="0"/>
        <v>0</v>
      </c>
      <c r="T27" s="31"/>
      <c r="U27" s="27">
        <f t="shared" si="1"/>
        <v>23187496</v>
      </c>
    </row>
    <row r="28" spans="1:21" ht="14.25">
      <c r="A28" s="12" t="s">
        <v>50</v>
      </c>
      <c r="B28" s="12"/>
      <c r="C28" s="27">
        <v>0</v>
      </c>
      <c r="D28" s="14"/>
      <c r="E28" s="27">
        <v>164922</v>
      </c>
      <c r="F28" s="14"/>
      <c r="G28" s="27">
        <v>12917</v>
      </c>
      <c r="H28" s="14"/>
      <c r="I28" s="27">
        <v>70571</v>
      </c>
      <c r="J28" s="14"/>
      <c r="K28" s="27">
        <v>53297</v>
      </c>
      <c r="L28" s="14"/>
      <c r="M28" s="27">
        <v>0</v>
      </c>
      <c r="N28" s="14"/>
      <c r="O28" s="27">
        <v>0</v>
      </c>
      <c r="P28" s="14"/>
      <c r="Q28" s="27">
        <v>27294</v>
      </c>
      <c r="R28" s="14"/>
      <c r="S28" s="27">
        <f t="shared" si="0"/>
        <v>329001</v>
      </c>
      <c r="T28" s="14"/>
      <c r="U28" s="27">
        <f t="shared" si="1"/>
        <v>-329001</v>
      </c>
    </row>
    <row r="29" spans="1:21" ht="14.25">
      <c r="A29" s="12" t="s">
        <v>51</v>
      </c>
      <c r="B29" s="12"/>
      <c r="C29" s="17">
        <f>SUM(C13:C28)</f>
        <v>61690698</v>
      </c>
      <c r="D29" s="16"/>
      <c r="E29" s="17">
        <f>SUM(E13:E28)</f>
        <v>4546606</v>
      </c>
      <c r="F29" s="16"/>
      <c r="G29" s="17">
        <f>SUM(G13:G28)</f>
        <v>3753040</v>
      </c>
      <c r="H29" s="16"/>
      <c r="I29" s="17">
        <f>SUM(I13:I28)</f>
        <v>2402935</v>
      </c>
      <c r="J29" s="16"/>
      <c r="K29" s="17">
        <f>SUM(K13:K28)</f>
        <v>22254094</v>
      </c>
      <c r="L29" s="16"/>
      <c r="M29" s="17">
        <f>SUM(M13:M28)</f>
        <v>9851499</v>
      </c>
      <c r="N29" s="16"/>
      <c r="O29" s="17">
        <f>SUM(O13:O28)</f>
        <v>213159</v>
      </c>
      <c r="P29" s="16"/>
      <c r="Q29" s="17">
        <f>SUM(Q13:Q28)</f>
        <v>324876</v>
      </c>
      <c r="R29" s="16"/>
      <c r="S29" s="17">
        <f>SUM(S13:S28)</f>
        <v>43346209</v>
      </c>
      <c r="T29" s="16"/>
      <c r="U29" s="17">
        <f>SUM(U13:U28)</f>
        <v>18344489</v>
      </c>
    </row>
    <row r="30" spans="1:21" ht="14.25">
      <c r="A30" s="12"/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4.25">
      <c r="A31" s="12" t="s">
        <v>52</v>
      </c>
      <c r="B31" s="12"/>
      <c r="C31" s="18"/>
      <c r="D31" s="16"/>
      <c r="E31" s="18"/>
      <c r="F31" s="16"/>
      <c r="G31" s="18"/>
      <c r="H31" s="16"/>
      <c r="I31" s="18"/>
      <c r="J31" s="16"/>
      <c r="K31" s="18"/>
      <c r="L31" s="16"/>
      <c r="M31" s="18"/>
      <c r="N31" s="16"/>
      <c r="O31" s="18"/>
      <c r="P31" s="16"/>
      <c r="Q31" s="18"/>
      <c r="R31" s="16"/>
      <c r="S31" s="27"/>
      <c r="T31" s="16"/>
      <c r="U31" s="27"/>
    </row>
    <row r="32" spans="1:21" ht="14.25">
      <c r="A32" s="12" t="s">
        <v>54</v>
      </c>
      <c r="B32" s="12"/>
      <c r="C32" s="18">
        <v>37988326</v>
      </c>
      <c r="D32" s="16"/>
      <c r="E32" s="18">
        <v>6040808</v>
      </c>
      <c r="F32" s="16"/>
      <c r="G32" s="18">
        <v>207262</v>
      </c>
      <c r="H32" s="16"/>
      <c r="I32" s="18">
        <v>1903001</v>
      </c>
      <c r="J32" s="16"/>
      <c r="K32" s="18">
        <v>10347023</v>
      </c>
      <c r="L32" s="16"/>
      <c r="M32" s="18">
        <v>0</v>
      </c>
      <c r="N32" s="16"/>
      <c r="O32" s="18">
        <v>3261724</v>
      </c>
      <c r="P32" s="16"/>
      <c r="Q32" s="18">
        <v>4451</v>
      </c>
      <c r="R32" s="16"/>
      <c r="S32" s="27">
        <f aca="true" t="shared" si="2" ref="S32:S45">SUM(E32:Q32)</f>
        <v>21764269</v>
      </c>
      <c r="T32" s="16"/>
      <c r="U32" s="27">
        <f aca="true" t="shared" si="3" ref="U32:U45">C32-S32</f>
        <v>16224057</v>
      </c>
    </row>
    <row r="33" spans="1:21" ht="14.25">
      <c r="A33" s="12" t="s">
        <v>56</v>
      </c>
      <c r="B33" s="12"/>
      <c r="C33" s="18">
        <v>1687040</v>
      </c>
      <c r="D33" s="16"/>
      <c r="E33" s="18">
        <v>1956183</v>
      </c>
      <c r="F33" s="16"/>
      <c r="G33" s="18">
        <v>10082</v>
      </c>
      <c r="H33" s="16"/>
      <c r="I33" s="18">
        <v>432965</v>
      </c>
      <c r="J33" s="16"/>
      <c r="K33" s="18">
        <v>1612009</v>
      </c>
      <c r="L33" s="16"/>
      <c r="M33" s="18">
        <v>0</v>
      </c>
      <c r="N33" s="16"/>
      <c r="O33" s="18">
        <v>652323</v>
      </c>
      <c r="P33" s="16"/>
      <c r="Q33" s="18">
        <v>5008</v>
      </c>
      <c r="R33" s="16"/>
      <c r="S33" s="27">
        <f t="shared" si="2"/>
        <v>4668570</v>
      </c>
      <c r="T33" s="16"/>
      <c r="U33" s="27">
        <f t="shared" si="3"/>
        <v>-2981530</v>
      </c>
    </row>
    <row r="34" spans="1:21" ht="14.25">
      <c r="A34" s="12" t="s">
        <v>55</v>
      </c>
      <c r="B34" s="12"/>
      <c r="C34" s="18">
        <v>250175</v>
      </c>
      <c r="D34" s="16"/>
      <c r="E34" s="18">
        <v>1372869</v>
      </c>
      <c r="F34" s="16"/>
      <c r="G34" s="18">
        <v>44817</v>
      </c>
      <c r="H34" s="16"/>
      <c r="I34" s="18">
        <v>393999</v>
      </c>
      <c r="J34" s="16"/>
      <c r="K34" s="18">
        <v>1304553</v>
      </c>
      <c r="L34" s="16"/>
      <c r="M34" s="18">
        <v>0</v>
      </c>
      <c r="N34" s="16"/>
      <c r="O34" s="18">
        <v>692789</v>
      </c>
      <c r="P34" s="16"/>
      <c r="Q34" s="18">
        <v>6775</v>
      </c>
      <c r="R34" s="16"/>
      <c r="S34" s="27">
        <f t="shared" si="2"/>
        <v>3815802</v>
      </c>
      <c r="T34" s="16"/>
      <c r="U34" s="27">
        <f t="shared" si="3"/>
        <v>-3565627</v>
      </c>
    </row>
    <row r="35" spans="1:21" ht="14.25">
      <c r="A35" s="12" t="s">
        <v>57</v>
      </c>
      <c r="B35" s="12"/>
      <c r="C35" s="18">
        <v>3220491</v>
      </c>
      <c r="D35" s="16"/>
      <c r="E35" s="18">
        <v>1254300</v>
      </c>
      <c r="F35" s="16"/>
      <c r="G35" s="18">
        <v>61662</v>
      </c>
      <c r="H35" s="16"/>
      <c r="I35" s="18">
        <v>295621</v>
      </c>
      <c r="J35" s="16"/>
      <c r="K35" s="18">
        <v>748716</v>
      </c>
      <c r="L35" s="16"/>
      <c r="M35" s="18">
        <v>0</v>
      </c>
      <c r="N35" s="16"/>
      <c r="O35" s="18">
        <v>509770</v>
      </c>
      <c r="P35" s="16"/>
      <c r="Q35" s="18">
        <v>4928</v>
      </c>
      <c r="R35" s="16"/>
      <c r="S35" s="27">
        <f t="shared" si="2"/>
        <v>2874997</v>
      </c>
      <c r="T35" s="16"/>
      <c r="U35" s="27">
        <f t="shared" si="3"/>
        <v>345494</v>
      </c>
    </row>
    <row r="36" spans="1:21" ht="14.25">
      <c r="A36" s="12" t="s">
        <v>58</v>
      </c>
      <c r="B36" s="12"/>
      <c r="C36" s="18">
        <v>130850</v>
      </c>
      <c r="D36" s="16"/>
      <c r="E36" s="18">
        <v>332480</v>
      </c>
      <c r="F36" s="16"/>
      <c r="G36" s="18">
        <v>0</v>
      </c>
      <c r="H36" s="16"/>
      <c r="I36" s="18">
        <v>116017</v>
      </c>
      <c r="J36" s="16"/>
      <c r="K36" s="18">
        <v>429676</v>
      </c>
      <c r="L36" s="16"/>
      <c r="M36" s="18">
        <v>0</v>
      </c>
      <c r="N36" s="16"/>
      <c r="O36" s="18">
        <v>616184</v>
      </c>
      <c r="P36" s="16"/>
      <c r="Q36" s="18">
        <v>3802</v>
      </c>
      <c r="R36" s="16"/>
      <c r="S36" s="27">
        <f t="shared" si="2"/>
        <v>1498159</v>
      </c>
      <c r="T36" s="16"/>
      <c r="U36" s="27">
        <f t="shared" si="3"/>
        <v>-1367309</v>
      </c>
    </row>
    <row r="37" spans="1:21" ht="14.25">
      <c r="A37" s="12" t="s">
        <v>59</v>
      </c>
      <c r="B37" s="12"/>
      <c r="C37" s="18">
        <v>0</v>
      </c>
      <c r="D37" s="16"/>
      <c r="E37" s="18">
        <f>240244+1</f>
        <v>240245</v>
      </c>
      <c r="F37" s="16"/>
      <c r="G37" s="18">
        <v>0</v>
      </c>
      <c r="H37" s="16"/>
      <c r="I37" s="18">
        <v>87845</v>
      </c>
      <c r="J37" s="16"/>
      <c r="K37" s="18">
        <v>169550</v>
      </c>
      <c r="L37" s="16"/>
      <c r="M37" s="18">
        <v>0</v>
      </c>
      <c r="N37" s="16"/>
      <c r="O37" s="18">
        <v>161187</v>
      </c>
      <c r="P37" s="16"/>
      <c r="Q37" s="18">
        <v>0</v>
      </c>
      <c r="R37" s="16"/>
      <c r="S37" s="27">
        <f t="shared" si="2"/>
        <v>658827</v>
      </c>
      <c r="T37" s="16"/>
      <c r="U37" s="27">
        <f t="shared" si="3"/>
        <v>-658827</v>
      </c>
    </row>
    <row r="38" spans="1:21" ht="14.25">
      <c r="A38" s="12" t="s">
        <v>60</v>
      </c>
      <c r="B38" s="12"/>
      <c r="C38" s="18">
        <v>0</v>
      </c>
      <c r="D38" s="16"/>
      <c r="E38" s="18">
        <v>191124</v>
      </c>
      <c r="F38" s="16"/>
      <c r="G38" s="18">
        <v>0</v>
      </c>
      <c r="H38" s="16"/>
      <c r="I38" s="18">
        <v>72588</v>
      </c>
      <c r="J38" s="16"/>
      <c r="K38" s="18">
        <v>146130</v>
      </c>
      <c r="L38" s="16"/>
      <c r="M38" s="18">
        <v>0</v>
      </c>
      <c r="N38" s="16"/>
      <c r="O38" s="18">
        <v>226017</v>
      </c>
      <c r="P38" s="16"/>
      <c r="Q38" s="18">
        <v>0</v>
      </c>
      <c r="R38" s="16"/>
      <c r="S38" s="27">
        <f t="shared" si="2"/>
        <v>635859</v>
      </c>
      <c r="T38" s="16"/>
      <c r="U38" s="27">
        <f t="shared" si="3"/>
        <v>-635859</v>
      </c>
    </row>
    <row r="39" spans="1:21" ht="14.25">
      <c r="A39" s="12" t="s">
        <v>61</v>
      </c>
      <c r="B39" s="12"/>
      <c r="C39" s="18">
        <v>83410</v>
      </c>
      <c r="D39" s="16"/>
      <c r="E39" s="18">
        <v>443660</v>
      </c>
      <c r="F39" s="16"/>
      <c r="G39" s="18">
        <v>6389</v>
      </c>
      <c r="H39" s="16"/>
      <c r="I39" s="18">
        <v>171077</v>
      </c>
      <c r="J39" s="16"/>
      <c r="K39" s="18">
        <v>362389</v>
      </c>
      <c r="L39" s="16"/>
      <c r="M39" s="18">
        <v>0</v>
      </c>
      <c r="N39" s="16"/>
      <c r="O39" s="18">
        <v>628985</v>
      </c>
      <c r="P39" s="16"/>
      <c r="Q39" s="18">
        <v>6428</v>
      </c>
      <c r="R39" s="16"/>
      <c r="S39" s="27">
        <f t="shared" si="2"/>
        <v>1618928</v>
      </c>
      <c r="T39" s="16"/>
      <c r="U39" s="27">
        <f t="shared" si="3"/>
        <v>-1535518</v>
      </c>
    </row>
    <row r="40" spans="1:21" ht="14.25">
      <c r="A40" s="12" t="s">
        <v>62</v>
      </c>
      <c r="B40" s="12"/>
      <c r="C40" s="18">
        <v>0</v>
      </c>
      <c r="D40" s="16"/>
      <c r="E40" s="18">
        <v>245618</v>
      </c>
      <c r="F40" s="16"/>
      <c r="G40" s="18">
        <v>0</v>
      </c>
      <c r="H40" s="16"/>
      <c r="I40" s="18">
        <v>92866</v>
      </c>
      <c r="J40" s="16"/>
      <c r="K40" s="18">
        <v>489259</v>
      </c>
      <c r="L40" s="16"/>
      <c r="M40" s="18">
        <v>0</v>
      </c>
      <c r="N40" s="16"/>
      <c r="O40" s="18">
        <v>651120</v>
      </c>
      <c r="P40" s="16"/>
      <c r="Q40" s="18">
        <v>969</v>
      </c>
      <c r="R40" s="16"/>
      <c r="S40" s="27">
        <f t="shared" si="2"/>
        <v>1479832</v>
      </c>
      <c r="T40" s="16"/>
      <c r="U40" s="27">
        <f t="shared" si="3"/>
        <v>-1479832</v>
      </c>
    </row>
    <row r="41" spans="1:21" ht="14.25">
      <c r="A41" s="12" t="s">
        <v>63</v>
      </c>
      <c r="B41" s="12"/>
      <c r="C41" s="18">
        <v>0</v>
      </c>
      <c r="D41" s="16"/>
      <c r="E41" s="18">
        <v>317740</v>
      </c>
      <c r="F41" s="16"/>
      <c r="G41" s="18">
        <v>132</v>
      </c>
      <c r="H41" s="16"/>
      <c r="I41" s="18">
        <v>124459</v>
      </c>
      <c r="J41" s="16"/>
      <c r="K41" s="18">
        <v>431605</v>
      </c>
      <c r="L41" s="16"/>
      <c r="M41" s="18">
        <v>0</v>
      </c>
      <c r="N41" s="16"/>
      <c r="O41" s="18">
        <v>1189613</v>
      </c>
      <c r="P41" s="16"/>
      <c r="Q41" s="18">
        <v>1640</v>
      </c>
      <c r="R41" s="16"/>
      <c r="S41" s="27">
        <f t="shared" si="2"/>
        <v>2065189</v>
      </c>
      <c r="T41" s="13"/>
      <c r="U41" s="27">
        <f t="shared" si="3"/>
        <v>-2065189</v>
      </c>
    </row>
    <row r="42" spans="1:21" ht="14.25">
      <c r="A42" s="12" t="s">
        <v>64</v>
      </c>
      <c r="B42" s="12"/>
      <c r="C42" s="18">
        <v>0</v>
      </c>
      <c r="D42" s="16"/>
      <c r="E42" s="18">
        <v>172402</v>
      </c>
      <c r="F42" s="16"/>
      <c r="G42" s="18">
        <v>0</v>
      </c>
      <c r="H42" s="16"/>
      <c r="I42" s="18">
        <v>65287</v>
      </c>
      <c r="J42" s="16"/>
      <c r="K42" s="18">
        <v>280033</v>
      </c>
      <c r="L42" s="16"/>
      <c r="M42" s="18">
        <v>0</v>
      </c>
      <c r="N42" s="16"/>
      <c r="O42" s="18">
        <v>255395</v>
      </c>
      <c r="P42" s="16"/>
      <c r="Q42" s="18">
        <v>6076</v>
      </c>
      <c r="R42" s="16"/>
      <c r="S42" s="27">
        <f t="shared" si="2"/>
        <v>779193</v>
      </c>
      <c r="T42" s="31"/>
      <c r="U42" s="27">
        <f t="shared" si="3"/>
        <v>-779193</v>
      </c>
    </row>
    <row r="43" spans="1:21" ht="14.25">
      <c r="A43" s="12" t="s">
        <v>65</v>
      </c>
      <c r="B43" s="12"/>
      <c r="C43" s="18">
        <v>0</v>
      </c>
      <c r="D43" s="16"/>
      <c r="E43" s="18">
        <v>183802</v>
      </c>
      <c r="F43" s="16"/>
      <c r="G43" s="18">
        <v>3779</v>
      </c>
      <c r="H43" s="16"/>
      <c r="I43" s="18">
        <v>74211</v>
      </c>
      <c r="J43" s="16"/>
      <c r="K43" s="18">
        <v>261059</v>
      </c>
      <c r="L43" s="16"/>
      <c r="M43" s="18">
        <v>0</v>
      </c>
      <c r="N43" s="16"/>
      <c r="O43" s="18">
        <v>375242</v>
      </c>
      <c r="P43" s="16"/>
      <c r="Q43" s="18">
        <v>1218</v>
      </c>
      <c r="R43" s="16"/>
      <c r="S43" s="27">
        <f t="shared" si="2"/>
        <v>899311</v>
      </c>
      <c r="T43" s="13"/>
      <c r="U43" s="27">
        <f t="shared" si="3"/>
        <v>-899311</v>
      </c>
    </row>
    <row r="44" spans="1:21" ht="14.25">
      <c r="A44" s="12" t="s">
        <v>66</v>
      </c>
      <c r="B44" s="12"/>
      <c r="C44" s="18">
        <v>43607</v>
      </c>
      <c r="D44" s="16"/>
      <c r="E44" s="18">
        <v>729180</v>
      </c>
      <c r="F44" s="16"/>
      <c r="G44" s="18">
        <v>16015</v>
      </c>
      <c r="H44" s="16"/>
      <c r="I44" s="18">
        <v>292607</v>
      </c>
      <c r="J44" s="16"/>
      <c r="K44" s="18">
        <v>1036849</v>
      </c>
      <c r="L44" s="16"/>
      <c r="M44" s="18">
        <v>0</v>
      </c>
      <c r="N44" s="16"/>
      <c r="O44" s="18">
        <v>1471597</v>
      </c>
      <c r="P44" s="16"/>
      <c r="Q44" s="18">
        <v>18811</v>
      </c>
      <c r="R44" s="16"/>
      <c r="S44" s="27">
        <f t="shared" si="2"/>
        <v>3565059</v>
      </c>
      <c r="T44" s="13"/>
      <c r="U44" s="27">
        <f t="shared" si="3"/>
        <v>-3521452</v>
      </c>
    </row>
    <row r="45" spans="1:21" ht="14.25">
      <c r="A45" s="12" t="s">
        <v>67</v>
      </c>
      <c r="B45" s="12"/>
      <c r="C45" s="18">
        <v>0</v>
      </c>
      <c r="D45" s="16"/>
      <c r="E45" s="18">
        <v>376288</v>
      </c>
      <c r="F45" s="16"/>
      <c r="G45" s="18">
        <v>0</v>
      </c>
      <c r="H45" s="16"/>
      <c r="I45" s="18">
        <v>141877</v>
      </c>
      <c r="J45" s="16"/>
      <c r="K45" s="18">
        <v>594023</v>
      </c>
      <c r="L45" s="16"/>
      <c r="M45" s="18">
        <v>0</v>
      </c>
      <c r="N45" s="16"/>
      <c r="O45" s="18">
        <v>620904</v>
      </c>
      <c r="P45" s="16"/>
      <c r="Q45" s="18">
        <v>3662</v>
      </c>
      <c r="R45" s="16"/>
      <c r="S45" s="27">
        <f t="shared" si="2"/>
        <v>1736754</v>
      </c>
      <c r="T45" s="13"/>
      <c r="U45" s="27">
        <f t="shared" si="3"/>
        <v>-1736754</v>
      </c>
    </row>
    <row r="46" spans="1:21" ht="14.25">
      <c r="A46" s="12" t="s">
        <v>68</v>
      </c>
      <c r="B46" s="12"/>
      <c r="C46" s="17">
        <f>SUM(C31:C45)</f>
        <v>43403899</v>
      </c>
      <c r="D46" s="16"/>
      <c r="E46" s="17">
        <f>SUM(E31:E45)</f>
        <v>13856699</v>
      </c>
      <c r="F46" s="16"/>
      <c r="G46" s="17">
        <f>SUM(G31:G45)</f>
        <v>350138</v>
      </c>
      <c r="H46" s="16"/>
      <c r="I46" s="17">
        <f>SUM(I31:I45)</f>
        <v>4264420</v>
      </c>
      <c r="J46" s="16"/>
      <c r="K46" s="17">
        <f>SUM(K31:K45)</f>
        <v>18212874</v>
      </c>
      <c r="L46" s="16"/>
      <c r="M46" s="17">
        <f>SUM(M31:M45)</f>
        <v>0</v>
      </c>
      <c r="N46" s="16"/>
      <c r="O46" s="17">
        <f>SUM(O31:O45)</f>
        <v>11312850</v>
      </c>
      <c r="P46" s="16"/>
      <c r="Q46" s="17">
        <f>SUM(Q31:Q45)</f>
        <v>63768</v>
      </c>
      <c r="R46" s="16"/>
      <c r="S46" s="17">
        <f>SUM(S31:S45)</f>
        <v>48060749</v>
      </c>
      <c r="T46" s="13"/>
      <c r="U46" s="17">
        <f>SUM(U31:U45)</f>
        <v>-4656850</v>
      </c>
    </row>
    <row r="47" spans="1:21" ht="14.25">
      <c r="A47" s="12"/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/>
    </row>
    <row r="48" spans="1:21" ht="14.25">
      <c r="A48" s="12" t="s">
        <v>69</v>
      </c>
      <c r="B48" s="12"/>
      <c r="C48" s="18"/>
      <c r="D48" s="16"/>
      <c r="E48" s="18"/>
      <c r="F48" s="16"/>
      <c r="G48" s="18"/>
      <c r="H48" s="16"/>
      <c r="I48" s="18"/>
      <c r="J48" s="16"/>
      <c r="K48" s="18"/>
      <c r="L48" s="16"/>
      <c r="M48" s="18"/>
      <c r="N48" s="16"/>
      <c r="O48" s="18"/>
      <c r="P48" s="16"/>
      <c r="Q48" s="18"/>
      <c r="R48" s="16"/>
      <c r="S48" s="27"/>
      <c r="T48" s="13"/>
      <c r="U48" s="27"/>
    </row>
    <row r="49" spans="1:21" ht="14.25">
      <c r="A49" s="12" t="s">
        <v>70</v>
      </c>
      <c r="B49" s="12"/>
      <c r="C49" s="18">
        <v>0</v>
      </c>
      <c r="D49" s="16"/>
      <c r="E49" s="18">
        <v>190305</v>
      </c>
      <c r="F49" s="16"/>
      <c r="G49" s="18">
        <v>46993</v>
      </c>
      <c r="H49" s="16">
        <v>0</v>
      </c>
      <c r="I49" s="18">
        <v>71315</v>
      </c>
      <c r="J49" s="16">
        <v>0</v>
      </c>
      <c r="K49" s="18">
        <v>1013814</v>
      </c>
      <c r="L49" s="16"/>
      <c r="M49" s="18">
        <v>0</v>
      </c>
      <c r="N49" s="16"/>
      <c r="O49" s="18">
        <v>103750</v>
      </c>
      <c r="P49" s="16"/>
      <c r="Q49" s="18">
        <v>1345</v>
      </c>
      <c r="R49" s="16"/>
      <c r="S49" s="27">
        <f>SUM(E49:Q49)</f>
        <v>1427522</v>
      </c>
      <c r="T49" s="13"/>
      <c r="U49" s="27">
        <f>C49-S49</f>
        <v>-1427522</v>
      </c>
    </row>
    <row r="50" spans="1:21" ht="14.25">
      <c r="A50" s="12" t="s">
        <v>71</v>
      </c>
      <c r="B50" s="12"/>
      <c r="C50" s="18">
        <v>0</v>
      </c>
      <c r="D50" s="16"/>
      <c r="E50" s="18">
        <v>34652</v>
      </c>
      <c r="F50" s="16"/>
      <c r="G50" s="18">
        <v>24786</v>
      </c>
      <c r="H50" s="16"/>
      <c r="I50" s="18">
        <v>15410</v>
      </c>
      <c r="J50" s="16"/>
      <c r="K50" s="18">
        <v>133328</v>
      </c>
      <c r="L50" s="16"/>
      <c r="M50" s="18">
        <v>0</v>
      </c>
      <c r="N50" s="16"/>
      <c r="O50" s="18">
        <v>54409</v>
      </c>
      <c r="P50" s="16"/>
      <c r="Q50" s="18">
        <v>0</v>
      </c>
      <c r="R50" s="16"/>
      <c r="S50" s="27">
        <f>SUM(E50:Q50)</f>
        <v>262585</v>
      </c>
      <c r="T50" s="13"/>
      <c r="U50" s="27">
        <f>C50-S50</f>
        <v>-262585</v>
      </c>
    </row>
    <row r="51" spans="1:21" ht="14.25">
      <c r="A51" s="12" t="s">
        <v>72</v>
      </c>
      <c r="B51" s="12"/>
      <c r="C51" s="18">
        <v>0</v>
      </c>
      <c r="D51" s="16"/>
      <c r="E51" s="18">
        <v>218209</v>
      </c>
      <c r="F51" s="16"/>
      <c r="G51" s="18">
        <v>39636</v>
      </c>
      <c r="H51" s="16"/>
      <c r="I51" s="18">
        <v>87769</v>
      </c>
      <c r="J51" s="16"/>
      <c r="K51" s="18">
        <v>203783</v>
      </c>
      <c r="L51" s="16"/>
      <c r="M51" s="18">
        <v>0</v>
      </c>
      <c r="N51" s="16"/>
      <c r="O51" s="18">
        <v>0</v>
      </c>
      <c r="P51" s="16"/>
      <c r="Q51" s="18">
        <v>56938</v>
      </c>
      <c r="R51" s="16"/>
      <c r="S51" s="27">
        <f>SUM(E51:Q51)</f>
        <v>606335</v>
      </c>
      <c r="T51" s="13"/>
      <c r="U51" s="27">
        <f>C51-S51</f>
        <v>-606335</v>
      </c>
    </row>
    <row r="52" spans="1:21" ht="14.25">
      <c r="A52" s="12" t="s">
        <v>73</v>
      </c>
      <c r="B52" s="12"/>
      <c r="C52" s="18">
        <v>0</v>
      </c>
      <c r="D52" s="16"/>
      <c r="E52" s="18">
        <v>767110</v>
      </c>
      <c r="F52" s="16"/>
      <c r="G52" s="18">
        <v>11850</v>
      </c>
      <c r="H52" s="16"/>
      <c r="I52" s="18">
        <v>313492</v>
      </c>
      <c r="J52" s="16"/>
      <c r="K52" s="18">
        <v>600813</v>
      </c>
      <c r="L52" s="16"/>
      <c r="M52" s="18">
        <v>0</v>
      </c>
      <c r="N52" s="16"/>
      <c r="O52" s="18">
        <v>489250</v>
      </c>
      <c r="P52" s="16"/>
      <c r="Q52" s="18">
        <v>33417</v>
      </c>
      <c r="R52" s="16"/>
      <c r="S52" s="27">
        <f>SUM(E52:Q52)</f>
        <v>2215932</v>
      </c>
      <c r="T52" s="13"/>
      <c r="U52" s="27">
        <f>C52-S52</f>
        <v>-2215932</v>
      </c>
    </row>
    <row r="53" spans="1:21" ht="14.25">
      <c r="A53" s="12" t="s">
        <v>74</v>
      </c>
      <c r="B53" s="12"/>
      <c r="C53" s="18">
        <v>0</v>
      </c>
      <c r="D53" s="16"/>
      <c r="E53" s="18">
        <v>695183</v>
      </c>
      <c r="F53" s="16"/>
      <c r="G53" s="18">
        <v>15168</v>
      </c>
      <c r="H53" s="16"/>
      <c r="I53" s="18">
        <v>272282</v>
      </c>
      <c r="J53" s="16"/>
      <c r="K53" s="18">
        <v>177850</v>
      </c>
      <c r="L53" s="16"/>
      <c r="M53" s="18">
        <v>0</v>
      </c>
      <c r="N53" s="16"/>
      <c r="O53" s="18">
        <v>70341</v>
      </c>
      <c r="P53" s="16"/>
      <c r="Q53" s="18">
        <v>3746</v>
      </c>
      <c r="R53" s="16"/>
      <c r="S53" s="27">
        <f>SUM(E53:Q53)</f>
        <v>1234570</v>
      </c>
      <c r="T53" s="31"/>
      <c r="U53" s="27">
        <f>C53-S53</f>
        <v>-1234570</v>
      </c>
    </row>
    <row r="54" spans="1:21" ht="14.25">
      <c r="A54" s="12" t="s">
        <v>75</v>
      </c>
      <c r="B54" s="12"/>
      <c r="C54" s="17">
        <f>SUM(C48:C53)</f>
        <v>0</v>
      </c>
      <c r="D54" s="16"/>
      <c r="E54" s="17">
        <f>SUM(E48:E53)</f>
        <v>1905459</v>
      </c>
      <c r="F54" s="16"/>
      <c r="G54" s="17">
        <f>SUM(G48:G53)</f>
        <v>138433</v>
      </c>
      <c r="H54" s="16"/>
      <c r="I54" s="17">
        <f>SUM(I48:I53)</f>
        <v>760268</v>
      </c>
      <c r="J54" s="16"/>
      <c r="K54" s="17">
        <f>SUM(K48:K53)</f>
        <v>2129588</v>
      </c>
      <c r="L54" s="16"/>
      <c r="M54" s="17">
        <f>SUM(M48:M53)</f>
        <v>0</v>
      </c>
      <c r="N54" s="16"/>
      <c r="O54" s="17">
        <f>SUM(O48:O53)</f>
        <v>717750</v>
      </c>
      <c r="P54" s="16"/>
      <c r="Q54" s="17">
        <f>SUM(Q48:Q53)</f>
        <v>95446</v>
      </c>
      <c r="R54" s="16"/>
      <c r="S54" s="17">
        <f>SUM(S48:S53)</f>
        <v>5746944</v>
      </c>
      <c r="T54" s="31"/>
      <c r="U54" s="17">
        <f>SUM(U48:U53)</f>
        <v>-5746944</v>
      </c>
    </row>
    <row r="55" spans="1:21" ht="14.25">
      <c r="A55" s="12"/>
      <c r="B55" s="12"/>
      <c r="C55" s="18"/>
      <c r="D55" s="16"/>
      <c r="E55" s="18"/>
      <c r="F55" s="16"/>
      <c r="G55" s="18"/>
      <c r="H55" s="16"/>
      <c r="I55" s="18"/>
      <c r="J55" s="16"/>
      <c r="K55" s="18"/>
      <c r="L55" s="16"/>
      <c r="M55" s="18"/>
      <c r="N55" s="16"/>
      <c r="O55" s="18"/>
      <c r="P55" s="16"/>
      <c r="Q55" s="18"/>
      <c r="R55" s="16"/>
      <c r="S55" s="27"/>
      <c r="T55" s="31"/>
      <c r="U55" s="27"/>
    </row>
    <row r="56" spans="1:21" ht="15" thickBot="1">
      <c r="A56" s="34" t="s">
        <v>76</v>
      </c>
      <c r="B56" s="12"/>
      <c r="C56" s="33">
        <f>C54+C46+C29</f>
        <v>105094597</v>
      </c>
      <c r="D56" s="16"/>
      <c r="E56" s="33">
        <f>E54+E46+E29</f>
        <v>20308764</v>
      </c>
      <c r="F56" s="16"/>
      <c r="G56" s="33">
        <f>G54+G46+G29</f>
        <v>4241611</v>
      </c>
      <c r="H56" s="16"/>
      <c r="I56" s="33">
        <f>I54+I46+I29</f>
        <v>7427623</v>
      </c>
      <c r="J56" s="16"/>
      <c r="K56" s="33">
        <f>K54+K46+K29</f>
        <v>42596556</v>
      </c>
      <c r="L56" s="16"/>
      <c r="M56" s="33">
        <f>M54+M46+M29</f>
        <v>9851499</v>
      </c>
      <c r="N56" s="16"/>
      <c r="O56" s="33">
        <f>O54+O46+O29</f>
        <v>12243759</v>
      </c>
      <c r="P56" s="16"/>
      <c r="Q56" s="33">
        <f>Q54+Q46+Q29</f>
        <v>484090</v>
      </c>
      <c r="R56" s="16"/>
      <c r="S56" s="33">
        <f>S54+S46+S29</f>
        <v>97153902</v>
      </c>
      <c r="T56" s="31"/>
      <c r="U56" s="33">
        <f>U54+U46+U29</f>
        <v>7940695</v>
      </c>
    </row>
    <row r="57" spans="1:21" ht="15" thickTop="1">
      <c r="A57" s="12"/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4.25">
      <c r="A58" s="12" t="s">
        <v>77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4.25">
      <c r="A59" s="12" t="s">
        <v>78</v>
      </c>
      <c r="B59" s="12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18"/>
      <c r="R59" s="16"/>
      <c r="S59" s="27"/>
      <c r="T59" s="31"/>
      <c r="U59" s="27"/>
    </row>
    <row r="60" spans="1:21" ht="14.25">
      <c r="A60" s="12" t="s">
        <v>86</v>
      </c>
      <c r="B60" s="12"/>
      <c r="C60" s="18">
        <v>0</v>
      </c>
      <c r="D60" s="16"/>
      <c r="E60" s="18">
        <v>0</v>
      </c>
      <c r="F60" s="16"/>
      <c r="G60" s="18">
        <v>0</v>
      </c>
      <c r="H60" s="16"/>
      <c r="I60" s="18">
        <v>0</v>
      </c>
      <c r="J60" s="16"/>
      <c r="K60" s="18">
        <v>85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85</v>
      </c>
      <c r="T60" s="31"/>
      <c r="U60" s="27">
        <f>C60-S60</f>
        <v>-85</v>
      </c>
    </row>
    <row r="61" spans="1:21" ht="14.25">
      <c r="A61" s="12" t="s">
        <v>79</v>
      </c>
      <c r="B61" s="12"/>
      <c r="C61" s="18">
        <v>54035</v>
      </c>
      <c r="D61" s="16"/>
      <c r="E61" s="18">
        <v>1642</v>
      </c>
      <c r="F61" s="16"/>
      <c r="G61" s="18">
        <v>8165</v>
      </c>
      <c r="H61" s="16"/>
      <c r="I61" s="18">
        <v>1254</v>
      </c>
      <c r="J61" s="16"/>
      <c r="K61" s="18">
        <v>52458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63519</v>
      </c>
      <c r="T61" s="31"/>
      <c r="U61" s="27">
        <f>C61-S61</f>
        <v>-9484</v>
      </c>
    </row>
    <row r="62" spans="1:21" ht="14.25">
      <c r="A62" s="12" t="s">
        <v>80</v>
      </c>
      <c r="B62" s="12"/>
      <c r="C62" s="18">
        <v>297211</v>
      </c>
      <c r="D62" s="16"/>
      <c r="E62" s="18">
        <v>1405</v>
      </c>
      <c r="F62" s="16"/>
      <c r="G62" s="18">
        <v>29551</v>
      </c>
      <c r="H62" s="16"/>
      <c r="I62" s="18">
        <v>2454</v>
      </c>
      <c r="J62" s="16"/>
      <c r="K62" s="18">
        <v>113063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146473</v>
      </c>
      <c r="T62" s="31"/>
      <c r="U62" s="27">
        <f>C62-S62</f>
        <v>150738</v>
      </c>
    </row>
    <row r="63" spans="1:21" ht="14.25">
      <c r="A63" s="12" t="s">
        <v>81</v>
      </c>
      <c r="B63" s="12"/>
      <c r="C63" s="18">
        <v>0</v>
      </c>
      <c r="D63" s="16"/>
      <c r="E63" s="18">
        <v>0</v>
      </c>
      <c r="F63" s="16"/>
      <c r="G63" s="18">
        <v>176</v>
      </c>
      <c r="H63" s="16"/>
      <c r="I63" s="18">
        <f>13+1</f>
        <v>14</v>
      </c>
      <c r="J63" s="16"/>
      <c r="K63" s="18">
        <v>0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>SUM(E63:Q63)</f>
        <v>190</v>
      </c>
      <c r="T63" s="31"/>
      <c r="U63" s="27">
        <f>C63-S63</f>
        <v>-190</v>
      </c>
    </row>
    <row r="64" spans="1:21" ht="14.25">
      <c r="A64" s="12" t="s">
        <v>82</v>
      </c>
      <c r="B64" s="12"/>
      <c r="C64" s="18">
        <v>26997</v>
      </c>
      <c r="D64" s="16"/>
      <c r="E64" s="18">
        <v>54</v>
      </c>
      <c r="F64" s="16"/>
      <c r="G64" s="18">
        <v>1586</v>
      </c>
      <c r="H64" s="16"/>
      <c r="I64" s="18">
        <v>136</v>
      </c>
      <c r="J64" s="16"/>
      <c r="K64" s="18">
        <v>36420</v>
      </c>
      <c r="L64" s="16"/>
      <c r="M64" s="18">
        <v>0</v>
      </c>
      <c r="N64" s="16"/>
      <c r="O64" s="18">
        <v>0</v>
      </c>
      <c r="P64" s="16"/>
      <c r="Q64" s="18">
        <v>0</v>
      </c>
      <c r="R64" s="16"/>
      <c r="S64" s="27">
        <f>SUM(E64:Q64)</f>
        <v>38196</v>
      </c>
      <c r="T64" s="31"/>
      <c r="U64" s="27">
        <f>C64-S64</f>
        <v>-11199</v>
      </c>
    </row>
    <row r="65" spans="1:21" ht="14.25">
      <c r="A65" s="12" t="s">
        <v>83</v>
      </c>
      <c r="B65" s="12"/>
      <c r="C65" s="17">
        <f>SUM(C59:C64)</f>
        <v>378243</v>
      </c>
      <c r="D65" s="16"/>
      <c r="E65" s="17">
        <f>SUM(E59:E64)</f>
        <v>3101</v>
      </c>
      <c r="F65" s="16"/>
      <c r="G65" s="17">
        <f>SUM(G59:G64)</f>
        <v>39478</v>
      </c>
      <c r="H65" s="16"/>
      <c r="I65" s="17">
        <f>SUM(I59:I64)</f>
        <v>3858</v>
      </c>
      <c r="J65" s="16"/>
      <c r="K65" s="17">
        <f>SUM(K59:K64)</f>
        <v>202026</v>
      </c>
      <c r="L65" s="16"/>
      <c r="M65" s="17">
        <f>SUM(M59:M64)</f>
        <v>0</v>
      </c>
      <c r="N65" s="16"/>
      <c r="O65" s="17">
        <f>SUM(O59:O64)</f>
        <v>0</v>
      </c>
      <c r="P65" s="16"/>
      <c r="Q65" s="17">
        <f>SUM(Q59:Q64)</f>
        <v>0</v>
      </c>
      <c r="R65" s="16"/>
      <c r="S65" s="17">
        <f>SUM(S59:S64)</f>
        <v>248463</v>
      </c>
      <c r="T65" s="31"/>
      <c r="U65" s="17">
        <f>SUM(U59:U64)</f>
        <v>129780</v>
      </c>
    </row>
    <row r="66" spans="1:21" ht="14.25">
      <c r="A66" s="12"/>
      <c r="B66" s="12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1"/>
      <c r="U66" s="16"/>
    </row>
    <row r="67" spans="1:21" ht="14.25">
      <c r="A67" s="12" t="s">
        <v>84</v>
      </c>
      <c r="B67" s="12"/>
      <c r="C67" s="18"/>
      <c r="D67" s="16"/>
      <c r="E67" s="18"/>
      <c r="F67" s="16"/>
      <c r="G67" s="18"/>
      <c r="H67" s="16"/>
      <c r="I67" s="18"/>
      <c r="J67" s="16"/>
      <c r="K67" s="18"/>
      <c r="L67" s="16"/>
      <c r="M67" s="18"/>
      <c r="N67" s="16"/>
      <c r="O67" s="18"/>
      <c r="P67" s="16"/>
      <c r="Q67" s="18"/>
      <c r="R67" s="16"/>
      <c r="S67" s="18"/>
      <c r="T67" s="31"/>
      <c r="U67" s="27"/>
    </row>
    <row r="68" spans="1:21" ht="14.25">
      <c r="A68" s="12" t="s">
        <v>85</v>
      </c>
      <c r="B68" s="12"/>
      <c r="C68" s="18">
        <v>1361460</v>
      </c>
      <c r="D68" s="16"/>
      <c r="E68" s="18">
        <v>525000</v>
      </c>
      <c r="F68" s="16"/>
      <c r="G68" s="18">
        <v>0</v>
      </c>
      <c r="H68" s="16"/>
      <c r="I68" s="18">
        <v>204750</v>
      </c>
      <c r="J68" s="16">
        <v>0</v>
      </c>
      <c r="K68" s="18">
        <v>1392681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aca="true" t="shared" si="4" ref="S68:S81">SUM(E68:Q68)</f>
        <v>2122431</v>
      </c>
      <c r="T68" s="31"/>
      <c r="U68" s="27">
        <f aca="true" t="shared" si="5" ref="U68:U81">C68-S68</f>
        <v>-760971</v>
      </c>
    </row>
    <row r="69" spans="1:21" ht="14.25">
      <c r="A69" s="12" t="s">
        <v>86</v>
      </c>
      <c r="B69" s="12"/>
      <c r="C69" s="18">
        <v>0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173329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4"/>
        <v>173329</v>
      </c>
      <c r="T69" s="31"/>
      <c r="U69" s="27">
        <f t="shared" si="5"/>
        <v>-173329</v>
      </c>
    </row>
    <row r="70" spans="1:21" ht="14.25">
      <c r="A70" s="12" t="s">
        <v>79</v>
      </c>
      <c r="B70" s="12"/>
      <c r="C70" s="18">
        <v>0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108007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4"/>
        <v>108007</v>
      </c>
      <c r="T70" s="31"/>
      <c r="U70" s="27">
        <f t="shared" si="5"/>
        <v>-108007</v>
      </c>
    </row>
    <row r="71" spans="1:21" ht="14.25">
      <c r="A71" s="12" t="s">
        <v>80</v>
      </c>
      <c r="B71" s="12"/>
      <c r="C71" s="18">
        <v>858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39484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4"/>
        <v>39484</v>
      </c>
      <c r="T71" s="31"/>
      <c r="U71" s="27">
        <f t="shared" si="5"/>
        <v>-38626</v>
      </c>
    </row>
    <row r="72" spans="1:21" ht="14.25">
      <c r="A72" s="12" t="s">
        <v>81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136614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4"/>
        <v>136614</v>
      </c>
      <c r="T72" s="31"/>
      <c r="U72" s="27">
        <f t="shared" si="5"/>
        <v>-136614</v>
      </c>
    </row>
    <row r="73" spans="1:21" ht="14.25">
      <c r="A73" s="12" t="s">
        <v>87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14670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4"/>
        <v>14670</v>
      </c>
      <c r="T73" s="31"/>
      <c r="U73" s="27">
        <f t="shared" si="5"/>
        <v>-14670</v>
      </c>
    </row>
    <row r="74" spans="1:21" ht="14.25">
      <c r="A74" s="12" t="s">
        <v>88</v>
      </c>
      <c r="B74" s="12"/>
      <c r="C74" s="18">
        <v>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13396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4"/>
        <v>13396</v>
      </c>
      <c r="T74" s="31"/>
      <c r="U74" s="27">
        <f t="shared" si="5"/>
        <v>-13396</v>
      </c>
    </row>
    <row r="75" spans="1:21" ht="14.25">
      <c r="A75" s="12" t="s">
        <v>82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63419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4"/>
        <v>63419</v>
      </c>
      <c r="T75" s="31"/>
      <c r="U75" s="27">
        <f t="shared" si="5"/>
        <v>-63419</v>
      </c>
    </row>
    <row r="76" spans="1:21" ht="14.25">
      <c r="A76" s="12" t="s">
        <v>89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8447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4"/>
        <v>8447</v>
      </c>
      <c r="T76" s="31"/>
      <c r="U76" s="27">
        <f t="shared" si="5"/>
        <v>-8447</v>
      </c>
    </row>
    <row r="77" spans="1:21" ht="14.25">
      <c r="A77" s="12" t="s">
        <v>90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128434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4"/>
        <v>128434</v>
      </c>
      <c r="T77" s="31"/>
      <c r="U77" s="27">
        <f t="shared" si="5"/>
        <v>-128434</v>
      </c>
    </row>
    <row r="78" spans="1:21" ht="14.25">
      <c r="A78" s="12" t="s">
        <v>91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16150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4"/>
        <v>16150</v>
      </c>
      <c r="T78" s="31"/>
      <c r="U78" s="27">
        <f t="shared" si="5"/>
        <v>-16150</v>
      </c>
    </row>
    <row r="79" spans="1:21" ht="14.25">
      <c r="A79" s="12" t="s">
        <v>92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37112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4"/>
        <v>37112</v>
      </c>
      <c r="T79" s="31"/>
      <c r="U79" s="27">
        <f t="shared" si="5"/>
        <v>-37112</v>
      </c>
    </row>
    <row r="80" spans="1:21" ht="14.25">
      <c r="A80" s="12" t="s">
        <v>93</v>
      </c>
      <c r="B80" s="12"/>
      <c r="C80" s="18">
        <v>0</v>
      </c>
      <c r="D80" s="16"/>
      <c r="E80" s="18">
        <v>0</v>
      </c>
      <c r="F80" s="16"/>
      <c r="G80" s="18">
        <v>0</v>
      </c>
      <c r="H80" s="16"/>
      <c r="I80" s="18">
        <v>0</v>
      </c>
      <c r="J80" s="16"/>
      <c r="K80" s="18">
        <v>473094</v>
      </c>
      <c r="L80" s="16"/>
      <c r="M80" s="18">
        <v>0</v>
      </c>
      <c r="N80" s="16"/>
      <c r="O80" s="18">
        <v>0</v>
      </c>
      <c r="P80" s="16"/>
      <c r="Q80" s="18">
        <v>0</v>
      </c>
      <c r="R80" s="16"/>
      <c r="S80" s="27">
        <f t="shared" si="4"/>
        <v>473094</v>
      </c>
      <c r="T80" s="31"/>
      <c r="U80" s="27">
        <f t="shared" si="5"/>
        <v>-473094</v>
      </c>
    </row>
    <row r="81" spans="1:21" ht="14.25">
      <c r="A81" s="12" t="s">
        <v>111</v>
      </c>
      <c r="B81" s="12"/>
      <c r="C81" s="18">
        <v>0</v>
      </c>
      <c r="D81" s="16"/>
      <c r="E81" s="18">
        <v>0</v>
      </c>
      <c r="F81" s="16"/>
      <c r="G81" s="18">
        <v>0</v>
      </c>
      <c r="H81" s="16"/>
      <c r="I81" s="18">
        <v>0</v>
      </c>
      <c r="J81" s="16"/>
      <c r="K81" s="18">
        <v>49268</v>
      </c>
      <c r="L81" s="16"/>
      <c r="M81" s="18">
        <v>0</v>
      </c>
      <c r="N81" s="16"/>
      <c r="O81" s="18">
        <v>0</v>
      </c>
      <c r="P81" s="16"/>
      <c r="Q81" s="18">
        <v>0</v>
      </c>
      <c r="R81" s="16"/>
      <c r="S81" s="27">
        <f t="shared" si="4"/>
        <v>49268</v>
      </c>
      <c r="T81" s="31"/>
      <c r="U81" s="27">
        <f t="shared" si="5"/>
        <v>-49268</v>
      </c>
    </row>
    <row r="82" spans="1:21" ht="14.25">
      <c r="A82" s="12" t="s">
        <v>94</v>
      </c>
      <c r="B82" s="12"/>
      <c r="C82" s="17">
        <f>SUM(C68:C81)</f>
        <v>1362318</v>
      </c>
      <c r="D82" s="16"/>
      <c r="E82" s="17">
        <f>SUM(E68:E81)</f>
        <v>525000</v>
      </c>
      <c r="F82" s="16"/>
      <c r="G82" s="17">
        <f>SUM(G68:G81)</f>
        <v>0</v>
      </c>
      <c r="H82" s="16"/>
      <c r="I82" s="17">
        <f>SUM(I68:I81)</f>
        <v>204750</v>
      </c>
      <c r="J82" s="16"/>
      <c r="K82" s="17">
        <f>SUM(K68:K81)</f>
        <v>2654105</v>
      </c>
      <c r="L82" s="16"/>
      <c r="M82" s="17">
        <f>SUM(M68:M81)</f>
        <v>0</v>
      </c>
      <c r="N82" s="16"/>
      <c r="O82" s="17">
        <f>SUM(O68:O81)</f>
        <v>0</v>
      </c>
      <c r="P82" s="16"/>
      <c r="Q82" s="17">
        <f>SUM(Q68:Q81)</f>
        <v>0</v>
      </c>
      <c r="R82" s="16"/>
      <c r="S82" s="17">
        <f>SUM(S68:S81)</f>
        <v>3383855</v>
      </c>
      <c r="T82" s="31"/>
      <c r="U82" s="17">
        <f>SUM(U68:U81)</f>
        <v>-2021537</v>
      </c>
    </row>
    <row r="83" spans="1:21" ht="14.25">
      <c r="A83" s="12"/>
      <c r="B83" s="12"/>
      <c r="C83" s="18"/>
      <c r="D83" s="16"/>
      <c r="E83" s="18"/>
      <c r="F83" s="16"/>
      <c r="G83" s="18"/>
      <c r="H83" s="16"/>
      <c r="I83" s="18"/>
      <c r="J83" s="16"/>
      <c r="K83" s="18"/>
      <c r="L83" s="16"/>
      <c r="M83" s="18"/>
      <c r="N83" s="16"/>
      <c r="O83" s="18"/>
      <c r="P83" s="16"/>
      <c r="Q83" s="18"/>
      <c r="R83" s="16"/>
      <c r="S83" s="27"/>
      <c r="T83" s="31"/>
      <c r="U83" s="27"/>
    </row>
    <row r="84" spans="1:21" ht="15" thickBot="1">
      <c r="A84" s="12" t="s">
        <v>95</v>
      </c>
      <c r="B84" s="12"/>
      <c r="C84" s="33">
        <f>C82+C65</f>
        <v>1740561</v>
      </c>
      <c r="D84" s="16"/>
      <c r="E84" s="33">
        <f>E82+E65</f>
        <v>528101</v>
      </c>
      <c r="F84" s="16"/>
      <c r="G84" s="33">
        <f>G82+G65</f>
        <v>39478</v>
      </c>
      <c r="H84" s="16"/>
      <c r="I84" s="33">
        <f>I82+I65</f>
        <v>208608</v>
      </c>
      <c r="J84" s="16"/>
      <c r="K84" s="33">
        <f>K82+K65</f>
        <v>2856131</v>
      </c>
      <c r="L84" s="16"/>
      <c r="M84" s="33">
        <f>M82+M65</f>
        <v>0</v>
      </c>
      <c r="N84" s="16"/>
      <c r="O84" s="33">
        <f>O82+O65</f>
        <v>0</v>
      </c>
      <c r="P84" s="16"/>
      <c r="Q84" s="33">
        <f>Q82+Q65</f>
        <v>0</v>
      </c>
      <c r="R84" s="16"/>
      <c r="S84" s="33">
        <f>S82+S65</f>
        <v>3632318</v>
      </c>
      <c r="T84" s="31"/>
      <c r="U84" s="33">
        <f>U82+U65</f>
        <v>-1891757</v>
      </c>
    </row>
    <row r="85" spans="1:21" ht="15" thickTop="1">
      <c r="A85" s="12"/>
      <c r="B85" s="12"/>
      <c r="C85" s="18"/>
      <c r="D85" s="16"/>
      <c r="E85" s="18"/>
      <c r="F85" s="16"/>
      <c r="G85" s="18"/>
      <c r="H85" s="16"/>
      <c r="I85" s="18"/>
      <c r="J85" s="16"/>
      <c r="K85" s="18"/>
      <c r="L85" s="16"/>
      <c r="M85" s="18"/>
      <c r="N85" s="16"/>
      <c r="O85" s="18"/>
      <c r="P85" s="16"/>
      <c r="Q85" s="18"/>
      <c r="R85" s="16"/>
      <c r="S85" s="27"/>
      <c r="T85" s="31"/>
      <c r="U85" s="27"/>
    </row>
    <row r="86" spans="1:21" ht="15" thickBot="1">
      <c r="A86" s="12" t="s">
        <v>96</v>
      </c>
      <c r="B86" s="12"/>
      <c r="C86" s="36">
        <f>C84+C56</f>
        <v>106835158</v>
      </c>
      <c r="D86" s="16"/>
      <c r="E86" s="36">
        <f>E84+E56</f>
        <v>20836865</v>
      </c>
      <c r="F86" s="16"/>
      <c r="G86" s="36">
        <f>G84+G56</f>
        <v>4281089</v>
      </c>
      <c r="H86" s="16"/>
      <c r="I86" s="36">
        <f>I84+I56</f>
        <v>7636231</v>
      </c>
      <c r="J86" s="16"/>
      <c r="K86" s="36">
        <f>K84+K56</f>
        <v>45452687</v>
      </c>
      <c r="L86" s="16"/>
      <c r="M86" s="36">
        <f>M84+M56</f>
        <v>9851499</v>
      </c>
      <c r="N86" s="16"/>
      <c r="O86" s="36">
        <f>O84+O56</f>
        <v>12243759</v>
      </c>
      <c r="P86" s="16"/>
      <c r="Q86" s="36">
        <f>Q84+Q56</f>
        <v>484090</v>
      </c>
      <c r="R86" s="16"/>
      <c r="S86" s="36">
        <f>S84+S56</f>
        <v>100786220</v>
      </c>
      <c r="T86" s="16"/>
      <c r="U86" s="36">
        <f>U84+U56</f>
        <v>6048938</v>
      </c>
    </row>
    <row r="87" ht="14.25" thickTop="1">
      <c r="A87" s="26"/>
    </row>
  </sheetData>
  <sheetProtection/>
  <mergeCells count="5">
    <mergeCell ref="C3:U3"/>
    <mergeCell ref="C5:U5"/>
    <mergeCell ref="C6:U6"/>
    <mergeCell ref="E9:S9"/>
    <mergeCell ref="A3:A6"/>
  </mergeCells>
  <conditionalFormatting sqref="A12:U8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3" spans="1:19" ht="16.5">
      <c r="A3" s="41"/>
      <c r="C3" s="37" t="s">
        <v>97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75">
      <c r="A6" s="41"/>
      <c r="C6" s="38" t="s">
        <v>109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4.2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32</v>
      </c>
    </row>
    <row r="10" spans="2:19" s="29" customFormat="1" ht="14.25">
      <c r="B10" s="28"/>
      <c r="C10" s="28"/>
      <c r="D10" s="28"/>
      <c r="E10" s="28" t="s">
        <v>21</v>
      </c>
      <c r="F10" s="28"/>
      <c r="G10" s="28"/>
      <c r="H10" s="28"/>
      <c r="I10" s="28"/>
      <c r="J10" s="28"/>
      <c r="K10" s="28" t="s">
        <v>25</v>
      </c>
      <c r="L10" s="28"/>
      <c r="M10" s="28" t="s">
        <v>27</v>
      </c>
      <c r="N10" s="28"/>
      <c r="O10" s="28"/>
      <c r="P10" s="28"/>
      <c r="Q10" s="28"/>
      <c r="R10" s="28"/>
      <c r="S10" s="28" t="s">
        <v>33</v>
      </c>
    </row>
    <row r="11" spans="2:19" s="29" customFormat="1" ht="14.25">
      <c r="B11" s="28"/>
      <c r="C11" s="32" t="s">
        <v>32</v>
      </c>
      <c r="D11" s="28"/>
      <c r="E11" s="32" t="s">
        <v>22</v>
      </c>
      <c r="F11" s="28"/>
      <c r="G11" s="32" t="s">
        <v>23</v>
      </c>
      <c r="H11" s="28"/>
      <c r="I11" s="32" t="s">
        <v>24</v>
      </c>
      <c r="J11" s="28"/>
      <c r="K11" s="32" t="s">
        <v>26</v>
      </c>
      <c r="L11" s="28"/>
      <c r="M11" s="32" t="s">
        <v>28</v>
      </c>
      <c r="N11" s="28"/>
      <c r="O11" s="32" t="s">
        <v>31</v>
      </c>
      <c r="P11" s="28"/>
      <c r="Q11" s="32" t="s">
        <v>18</v>
      </c>
      <c r="R11" s="28"/>
      <c r="S11" s="32" t="s">
        <v>34</v>
      </c>
    </row>
    <row r="12" spans="1:19" ht="14.2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4.25">
      <c r="A13" s="12" t="s">
        <v>98</v>
      </c>
      <c r="B13" s="12"/>
      <c r="C13" s="30">
        <v>888537</v>
      </c>
      <c r="D13" s="20"/>
      <c r="E13" s="30">
        <v>0</v>
      </c>
      <c r="F13" s="20"/>
      <c r="G13" s="30">
        <v>0</v>
      </c>
      <c r="H13" s="20"/>
      <c r="I13" s="30">
        <v>1477</v>
      </c>
      <c r="J13" s="20"/>
      <c r="K13" s="30">
        <v>3857</v>
      </c>
      <c r="L13" s="20"/>
      <c r="M13" s="30">
        <f>28091-1265</f>
        <v>26826</v>
      </c>
      <c r="N13" s="20"/>
      <c r="O13" s="30">
        <v>10593</v>
      </c>
      <c r="P13" s="20"/>
      <c r="Q13" s="30">
        <f>SUM(E13:O13)</f>
        <v>42753</v>
      </c>
      <c r="R13" s="20"/>
      <c r="S13" s="30">
        <f>C13-Q13</f>
        <v>845784</v>
      </c>
    </row>
    <row r="14" spans="1:19" ht="14.25">
      <c r="A14" s="12" t="s">
        <v>99</v>
      </c>
      <c r="B14" s="12"/>
      <c r="C14" s="27">
        <v>2814736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5771</v>
      </c>
      <c r="N14" s="13"/>
      <c r="O14" s="27">
        <v>0</v>
      </c>
      <c r="P14" s="13"/>
      <c r="Q14" s="27">
        <f>SUM(E14:O14)</f>
        <v>5771</v>
      </c>
      <c r="R14" s="13"/>
      <c r="S14" s="12">
        <f>C14-Q14</f>
        <v>2808965</v>
      </c>
    </row>
    <row r="15" spans="1:19" ht="14.25">
      <c r="A15" s="12" t="s">
        <v>100</v>
      </c>
      <c r="B15" s="12"/>
      <c r="C15" s="27">
        <v>7984591</v>
      </c>
      <c r="D15" s="31"/>
      <c r="E15" s="27">
        <v>0</v>
      </c>
      <c r="F15" s="31"/>
      <c r="G15" s="27">
        <v>145960</v>
      </c>
      <c r="H15" s="31"/>
      <c r="I15" s="27">
        <v>0</v>
      </c>
      <c r="J15" s="31"/>
      <c r="K15" s="27">
        <v>56925</v>
      </c>
      <c r="L15" s="31"/>
      <c r="M15" s="27">
        <v>-71333</v>
      </c>
      <c r="N15" s="31"/>
      <c r="O15" s="27">
        <v>9761</v>
      </c>
      <c r="P15" s="31"/>
      <c r="Q15" s="27">
        <f>SUM(E15:O15)</f>
        <v>141313</v>
      </c>
      <c r="R15" s="31"/>
      <c r="S15" s="27">
        <f>C15-Q15</f>
        <v>7843278</v>
      </c>
    </row>
    <row r="16" spans="1:19" ht="15" thickBot="1">
      <c r="A16" s="12" t="s">
        <v>51</v>
      </c>
      <c r="B16" s="12"/>
      <c r="C16" s="36">
        <f>SUM(C13:C15)</f>
        <v>11687864</v>
      </c>
      <c r="D16" s="16"/>
      <c r="E16" s="36">
        <f>SUM(E13:E15)</f>
        <v>0</v>
      </c>
      <c r="F16" s="16"/>
      <c r="G16" s="36">
        <f>SUM(G13:G15)</f>
        <v>145960</v>
      </c>
      <c r="H16" s="16"/>
      <c r="I16" s="36">
        <f>SUM(I13:I15)</f>
        <v>1477</v>
      </c>
      <c r="J16" s="16"/>
      <c r="K16" s="36">
        <f>SUM(K13:K15)</f>
        <v>60782</v>
      </c>
      <c r="L16" s="16"/>
      <c r="M16" s="36">
        <f>SUM(M13:M15)</f>
        <v>-38736</v>
      </c>
      <c r="N16" s="16"/>
      <c r="O16" s="36">
        <f>SUM(O13:O15)</f>
        <v>20354</v>
      </c>
      <c r="P16" s="16"/>
      <c r="Q16" s="36">
        <f>SUM(Q13:Q15)</f>
        <v>189837</v>
      </c>
      <c r="R16" s="16"/>
      <c r="S16" s="36">
        <f>SUM(S13:S15)</f>
        <v>11498027</v>
      </c>
    </row>
    <row r="17" spans="1:19" ht="1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5">
    <mergeCell ref="C3:S3"/>
    <mergeCell ref="C5:S5"/>
    <mergeCell ref="C6:S6"/>
    <mergeCell ref="E9:Q9"/>
    <mergeCell ref="A3:A6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2014-08-22T18:53:32Z</cp:lastPrinted>
  <dcterms:created xsi:type="dcterms:W3CDTF">2009-06-22T13:37:23Z</dcterms:created>
  <dcterms:modified xsi:type="dcterms:W3CDTF">2014-09-30T14:55:09Z</dcterms:modified>
  <cp:category/>
  <cp:version/>
  <cp:contentType/>
  <cp:contentStatus/>
</cp:coreProperties>
</file>