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law'!$A$14:$Q$57</definedName>
    <definedName name="_xlnm.Print_Area" localSheetId="0">'c2b law'!$A$14:$Q$57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<sst xmlns="http://schemas.openxmlformats.org/spreadsheetml/2006/main" count="110" uniqueCount="46">
  <si>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</si>
  <si>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</si>
  <si>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</si>
  <si>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</si>
  <si>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</si>
  <si>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</si>
  <si>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</si>
  <si>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</si>
  <si>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</si>
  <si>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</si>
  <si>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</si>
  <si>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</si>
  <si>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</si>
  <si>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</si>
  <si>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/>
  </si>
  <si>
    <t xml:space="preserve"> Scholarships and fellowships </t>
  </si>
  <si>
    <t>Personal</t>
  </si>
  <si>
    <t>Cost</t>
  </si>
  <si>
    <t>Educational and general:</t>
  </si>
  <si>
    <t xml:space="preserve"> Public service--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</si>
  <si>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</si>
  <si>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</si>
  <si>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</si>
  <si>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</si>
  <si>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</si>
  <si>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</si>
  <si>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</si>
  <si>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</si>
  <si>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General</t>
  </si>
  <si>
    <t xml:space="preserve">   Mineral law institute </t>
  </si>
  <si>
    <t xml:space="preserve">   Student activities</t>
  </si>
  <si>
    <t xml:space="preserve">   Alumni relations</t>
  </si>
  <si>
    <t xml:space="preserve">   Publications institute</t>
  </si>
  <si>
    <t xml:space="preserve">          Total educational and general expenditures</t>
  </si>
  <si>
    <t>ANALYSIS C-2B</t>
  </si>
  <si>
    <t>Current Restricted Fund Expenditures</t>
  </si>
  <si>
    <t xml:space="preserve"> Operations and maintenance of plant-</t>
  </si>
  <si>
    <t xml:space="preserve">    Buildings</t>
  </si>
  <si>
    <t xml:space="preserve">      Total operations and maintenance of plant</t>
  </si>
  <si>
    <t>For the year ended June 30, 2012</t>
  </si>
  <si>
    <t xml:space="preserve">   Lecture Series</t>
  </si>
  <si>
    <t xml:space="preserve">   Louisiana law review</t>
  </si>
  <si>
    <t xml:space="preserve">   Student technology fee projects</t>
  </si>
  <si>
    <t xml:space="preserve"> Academic support--</t>
  </si>
  <si>
    <t xml:space="preserve">   Library</t>
  </si>
  <si>
    <t xml:space="preserve">        Total academic support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</si>
</sst>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</numFmts>
  <fonts count="4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10"/>
      <name val="Goudy Old Style"/>
      <family val="1"/>
    </font>
    <font>
      <sz val="9"/>
      <color indexed="20"/>
      <name val="Arial"/>
      <family val="2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37" fontId="0" fillId="0" borderId="0" xfId="58">
      <alignment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5" fillId="0" borderId="0" xfId="58" applyFont="1" applyFill="1" applyBorder="1" applyAlignment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42" fontId="6" fillId="0" borderId="0" xfId="42" applyNumberFormat="1" applyFont="1" applyFill="1" applyBorder="1" applyAlignment="1" applyProtection="1">
      <alignment vertical="center"/>
      <protection/>
    </xf>
    <xf numFmtId="165" fontId="6" fillId="0" borderId="15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8" fillId="0" borderId="0" xfId="58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2543175</xdr:colOff>
      <xdr:row>5</xdr:row>
      <xdr:rowOff>190500</xdr:rowOff>
    </xdr:to>
    <xdr:pic>
      <xdr:nvPicPr>
        <xdr:cNvPr id="1" name="Picture 1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543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9"/>
  <sheetViews>
    <sheetView showGridLines="0" tabSelected="1" defaultGridColor="0" zoomScale="80" zoomScaleNormal="80" zoomScalePageLayoutView="0" colorId="22" workbookViewId="0" topLeftCell="A1">
      <selection activeCell="A3" sqref="A3:A6"/>
    </sheetView>
  </sheetViews>
  <sheetFormatPr defaultColWidth="9.140625" defaultRowHeight="12"/>
  <cols>
    <col min="1" max="1" width="45.140625" style="1" customWidth="1"/>
    <col min="2" max="2" width="1.57421875" style="1" customWidth="1"/>
    <col min="3" max="3" width="9.57421875" style="1" customWidth="1"/>
    <col min="4" max="4" width="1.57421875" style="1" customWidth="1"/>
    <col min="5" max="5" width="8.57421875" style="1" customWidth="1"/>
    <col min="6" max="6" width="1.57421875" style="1" customWidth="1"/>
    <col min="7" max="7" width="10.57421875" style="1" customWidth="1"/>
    <col min="8" max="8" width="1.57421875" style="1" customWidth="1"/>
    <col min="9" max="9" width="10.8515625" style="1" customWidth="1"/>
    <col min="10" max="10" width="1.57421875" style="1" customWidth="1"/>
    <col min="11" max="11" width="11.57421875" style="1" customWidth="1"/>
    <col min="12" max="12" width="1.57421875" style="1" customWidth="1"/>
    <col min="13" max="13" width="10.57421875" style="1" customWidth="1"/>
    <col min="14" max="14" width="1.57421875" style="1" customWidth="1"/>
    <col min="15" max="15" width="10.8515625" style="1" customWidth="1"/>
    <col min="16" max="16" width="1.57421875" style="1" customWidth="1"/>
    <col min="17" max="17" width="10.140625" style="1" customWidth="1"/>
    <col min="18" max="43" width="7.57421875" style="1" customWidth="1"/>
    <col min="44" max="16384" width="9.00390625" style="2" customWidth="1"/>
  </cols>
  <sheetData>
    <row r="1" spans="1:256" s="5" customFormat="1" ht="12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s="6" customFormat="1" ht="10.5" customHeight="1">
      <c r="A2" s="2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6" customFormat="1" ht="16.5">
      <c r="A3" s="32"/>
      <c r="B3" s="21"/>
      <c r="C3" s="31" t="s">
        <v>34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8.25" customHeight="1">
      <c r="A4" s="32"/>
      <c r="B4" s="2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6.5">
      <c r="A5" s="32"/>
      <c r="B5" s="23"/>
      <c r="C5" s="31" t="s">
        <v>35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6" customFormat="1" ht="16.5">
      <c r="A6" s="32"/>
      <c r="B6" s="21"/>
      <c r="C6" s="31" t="s">
        <v>39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6" customFormat="1" ht="10.5" customHeight="1">
      <c r="A7" s="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5" customFormat="1" ht="1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10" spans="1:17" ht="13.5">
      <c r="A10" s="7"/>
      <c r="B10" s="7"/>
      <c r="C10" s="30" t="s">
        <v>1</v>
      </c>
      <c r="D10" s="30"/>
      <c r="E10" s="30"/>
      <c r="F10" s="30"/>
      <c r="G10" s="30"/>
      <c r="H10" s="30"/>
      <c r="I10" s="30"/>
      <c r="J10" s="7"/>
      <c r="K10" s="7"/>
      <c r="L10" s="7"/>
      <c r="M10" s="9"/>
      <c r="N10" s="9"/>
      <c r="O10" s="8" t="s">
        <v>2</v>
      </c>
      <c r="P10" s="9"/>
      <c r="Q10" s="9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 t="s">
        <v>3</v>
      </c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 t="s">
        <v>16</v>
      </c>
      <c r="N12" s="7"/>
      <c r="O12" s="7"/>
      <c r="P12" s="7"/>
      <c r="Q12" s="10" t="s">
        <v>17</v>
      </c>
    </row>
    <row r="13" spans="1:17" ht="13.5">
      <c r="A13" s="7"/>
      <c r="B13" s="7"/>
      <c r="C13" s="8" t="s">
        <v>4</v>
      </c>
      <c r="D13" s="7"/>
      <c r="E13" s="8" t="s">
        <v>5</v>
      </c>
      <c r="F13" s="7"/>
      <c r="G13" s="8" t="s">
        <v>6</v>
      </c>
      <c r="H13" s="7"/>
      <c r="I13" s="8" t="s">
        <v>7</v>
      </c>
      <c r="J13" s="7"/>
      <c r="K13" s="8" t="s">
        <v>8</v>
      </c>
      <c r="L13" s="7"/>
      <c r="M13" s="8" t="s">
        <v>9</v>
      </c>
      <c r="N13" s="7"/>
      <c r="O13" s="8" t="s">
        <v>10</v>
      </c>
      <c r="P13" s="7"/>
      <c r="Q13" s="8" t="s">
        <v>11</v>
      </c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43" s="4" customFormat="1" ht="13.5" customHeight="1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4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4" customFormat="1" ht="13.5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4" customFormat="1" ht="13.5" customHeight="1">
      <c r="A18" s="11" t="s">
        <v>27</v>
      </c>
      <c r="B18" s="12" t="s">
        <v>14</v>
      </c>
      <c r="C18" s="13">
        <v>0</v>
      </c>
      <c r="D18" s="11"/>
      <c r="E18" s="13">
        <v>0</v>
      </c>
      <c r="F18" s="11"/>
      <c r="G18" s="13">
        <v>215447</v>
      </c>
      <c r="H18" s="11"/>
      <c r="I18" s="13">
        <v>42907</v>
      </c>
      <c r="J18" s="11"/>
      <c r="K18" s="28">
        <f>IF(SUM(C18:I18)=SUM(M18:Q18),SUM(C18:I18),SUM(M18:Q18)-SUM(C18:I18))</f>
        <v>258354</v>
      </c>
      <c r="L18" s="11"/>
      <c r="M18" s="13">
        <v>246269</v>
      </c>
      <c r="N18" s="11"/>
      <c r="O18" s="13">
        <v>8405</v>
      </c>
      <c r="P18" s="11"/>
      <c r="Q18" s="13">
        <v>3680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4" customFormat="1" ht="13.5" customHeight="1">
      <c r="A19" s="11" t="s">
        <v>41</v>
      </c>
      <c r="B19" s="12"/>
      <c r="C19" s="11">
        <v>0</v>
      </c>
      <c r="D19" s="11"/>
      <c r="E19" s="11">
        <v>0</v>
      </c>
      <c r="F19" s="11"/>
      <c r="G19" s="11">
        <v>0</v>
      </c>
      <c r="H19" s="11"/>
      <c r="I19" s="11">
        <v>47343</v>
      </c>
      <c r="J19" s="11"/>
      <c r="K19" s="26">
        <f>IF(SUM(C19:I19)=SUM(M19:Q19),SUM(C19:I19),SUM(M19:Q19)-SUM(C19:I19))</f>
        <v>47343</v>
      </c>
      <c r="L19" s="11"/>
      <c r="M19" s="11">
        <v>24012</v>
      </c>
      <c r="N19" s="11"/>
      <c r="O19" s="11">
        <v>23331</v>
      </c>
      <c r="P19" s="11"/>
      <c r="Q19" s="11"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" customFormat="1" ht="13.5" customHeight="1">
      <c r="A20" s="11" t="s">
        <v>42</v>
      </c>
      <c r="B20" s="12"/>
      <c r="C20" s="11">
        <v>0</v>
      </c>
      <c r="D20" s="11"/>
      <c r="E20" s="11">
        <v>0</v>
      </c>
      <c r="F20" s="11"/>
      <c r="G20" s="11">
        <v>0</v>
      </c>
      <c r="H20" s="11"/>
      <c r="I20" s="11">
        <v>47959</v>
      </c>
      <c r="J20" s="11"/>
      <c r="K20" s="29">
        <f>IF(SUM(C20:I20)=SUM(M20:Q20),SUM(C20:I20),SUM(M20:Q20)-SUM(C20:I20))</f>
        <v>47959</v>
      </c>
      <c r="L20" s="11"/>
      <c r="M20" s="11">
        <v>-187</v>
      </c>
      <c r="N20" s="11"/>
      <c r="O20" s="11">
        <f>48145+1</f>
        <v>48146</v>
      </c>
      <c r="P20" s="11"/>
      <c r="Q20" s="11"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4" customFormat="1" ht="13.5" customHeight="1">
      <c r="A21" s="11"/>
      <c r="B21" s="12"/>
      <c r="C21" s="15"/>
      <c r="D21" s="11"/>
      <c r="E21" s="15"/>
      <c r="F21" s="11"/>
      <c r="G21" s="15"/>
      <c r="H21" s="11"/>
      <c r="I21" s="15"/>
      <c r="J21" s="11"/>
      <c r="K21" s="26"/>
      <c r="L21" s="11"/>
      <c r="M21" s="15"/>
      <c r="N21" s="11"/>
      <c r="O21" s="15"/>
      <c r="P21" s="11"/>
      <c r="Q21" s="1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4" customFormat="1" ht="13.5" customHeight="1">
      <c r="A22" s="11" t="s">
        <v>22</v>
      </c>
      <c r="B22" s="12" t="s">
        <v>14</v>
      </c>
      <c r="C22" s="14">
        <f>SUM(C18:C18)</f>
        <v>0</v>
      </c>
      <c r="D22" s="11"/>
      <c r="E22" s="14">
        <f>SUM(E18:E18)</f>
        <v>0</v>
      </c>
      <c r="F22" s="11"/>
      <c r="G22" s="14">
        <f>SUM(G18:G18)</f>
        <v>215447</v>
      </c>
      <c r="H22" s="11"/>
      <c r="I22" s="14">
        <f>SUM(I18:I20)</f>
        <v>138209</v>
      </c>
      <c r="J22" s="11"/>
      <c r="K22" s="14">
        <f>IF(SUM(C22:I22)=SUM(M22:Q22),SUM(C22:I22),SUM(M22:Q22)-SUM(C22:I22))</f>
        <v>353656</v>
      </c>
      <c r="L22" s="11"/>
      <c r="M22" s="14">
        <f>SUM(M18:M20)</f>
        <v>270094</v>
      </c>
      <c r="N22" s="11"/>
      <c r="O22" s="14">
        <f>SUM(O18:O20)</f>
        <v>79882</v>
      </c>
      <c r="P22" s="11"/>
      <c r="Q22" s="14">
        <f>SUM(Q18:Q18)</f>
        <v>3680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4" customFormat="1" ht="13.5" customHeight="1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4" customFormat="1" ht="13.5" customHeight="1">
      <c r="A24" s="11" t="s">
        <v>19</v>
      </c>
      <c r="B24" s="12" t="s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4" customFormat="1" ht="13.5" customHeight="1">
      <c r="A25" s="11" t="s">
        <v>28</v>
      </c>
      <c r="B25" s="12"/>
      <c r="C25" s="11">
        <v>0</v>
      </c>
      <c r="D25" s="11"/>
      <c r="E25" s="11">
        <v>0</v>
      </c>
      <c r="F25" s="11"/>
      <c r="G25" s="11">
        <v>2591</v>
      </c>
      <c r="H25" s="11"/>
      <c r="I25" s="11">
        <v>0</v>
      </c>
      <c r="J25" s="11"/>
      <c r="K25" s="11">
        <f>IF(SUM(C25:I25)=SUM(M25:Q25),SUM(C25:I25),SUM(M25:Q25)-SUM(C25:I25))</f>
        <v>2591</v>
      </c>
      <c r="L25" s="11"/>
      <c r="M25" s="11">
        <v>1591</v>
      </c>
      <c r="N25" s="11"/>
      <c r="O25" s="11">
        <v>1000</v>
      </c>
      <c r="P25" s="11"/>
      <c r="Q25" s="11">
        <v>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4" customFormat="1" ht="13.5" customHeight="1">
      <c r="A26" s="11" t="s">
        <v>40</v>
      </c>
      <c r="B26" s="12"/>
      <c r="C26" s="11">
        <v>0</v>
      </c>
      <c r="D26" s="11"/>
      <c r="E26" s="11">
        <v>0</v>
      </c>
      <c r="F26" s="11"/>
      <c r="G26" s="11">
        <v>10</v>
      </c>
      <c r="H26" s="11"/>
      <c r="I26" s="11">
        <v>0</v>
      </c>
      <c r="J26" s="11"/>
      <c r="K26" s="11">
        <f>IF(SUM(C26:I26)=SUM(M26:Q26),SUM(C26:I26),SUM(M26:Q26)-SUM(C26:I26))</f>
        <v>10</v>
      </c>
      <c r="L26" s="11"/>
      <c r="M26" s="11">
        <v>0</v>
      </c>
      <c r="N26" s="11"/>
      <c r="O26" s="11">
        <v>10</v>
      </c>
      <c r="P26" s="11"/>
      <c r="Q26" s="11">
        <v>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4" customFormat="1" ht="13.5" customHeight="1">
      <c r="A27" s="11" t="s">
        <v>29</v>
      </c>
      <c r="B27" s="12" t="s">
        <v>14</v>
      </c>
      <c r="C27" s="14">
        <v>0</v>
      </c>
      <c r="D27" s="11"/>
      <c r="E27" s="14">
        <v>0</v>
      </c>
      <c r="F27" s="11"/>
      <c r="G27" s="14">
        <v>58</v>
      </c>
      <c r="H27" s="11"/>
      <c r="I27" s="14">
        <v>2492</v>
      </c>
      <c r="J27" s="11"/>
      <c r="K27" s="14">
        <f>IF(SUM(C27:I27)=SUM(M27:Q27),SUM(C27:I27),SUM(M27:Q27)-SUM(C27:I27))</f>
        <v>2550</v>
      </c>
      <c r="L27" s="11"/>
      <c r="M27" s="14">
        <v>0</v>
      </c>
      <c r="N27" s="11"/>
      <c r="O27" s="14">
        <v>2550</v>
      </c>
      <c r="P27" s="11"/>
      <c r="Q27" s="14">
        <v>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13.5" customHeight="1">
      <c r="A28" s="11"/>
      <c r="B28" s="12"/>
      <c r="C28" s="16"/>
      <c r="D28" s="16"/>
      <c r="E28" s="16"/>
      <c r="F28" s="16"/>
      <c r="G28" s="16"/>
      <c r="H28" s="16"/>
      <c r="I28" s="16"/>
      <c r="J28" s="16"/>
      <c r="K28" s="11"/>
      <c r="L28" s="16"/>
      <c r="M28" s="16"/>
      <c r="N28" s="16"/>
      <c r="O28" s="16"/>
      <c r="P28" s="16"/>
      <c r="Q28" s="1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4" customFormat="1" ht="13.5" customHeight="1">
      <c r="A29" s="11" t="s">
        <v>23</v>
      </c>
      <c r="B29" s="12" t="s">
        <v>14</v>
      </c>
      <c r="C29" s="14">
        <f>SUM(C25:C27)</f>
        <v>0</v>
      </c>
      <c r="D29" s="11"/>
      <c r="E29" s="14">
        <f>SUM(E25:E27)</f>
        <v>0</v>
      </c>
      <c r="F29" s="11"/>
      <c r="G29" s="14">
        <f>SUM(G25:G27)</f>
        <v>2659</v>
      </c>
      <c r="H29" s="11"/>
      <c r="I29" s="14">
        <f>SUM(I25:I27)</f>
        <v>2492</v>
      </c>
      <c r="J29" s="11"/>
      <c r="K29" s="14">
        <f>IF(SUM(C29:I29)=SUM(M29:Q29),SUM(C29:I29),SUM(M29:Q29)-SUM(C29:I29))</f>
        <v>5151</v>
      </c>
      <c r="L29" s="11"/>
      <c r="M29" s="14">
        <f>SUM(M25:M27)</f>
        <v>1591</v>
      </c>
      <c r="N29" s="11"/>
      <c r="O29" s="14">
        <f>SUM(O25:O27)</f>
        <v>3560</v>
      </c>
      <c r="P29" s="11"/>
      <c r="Q29" s="14">
        <f>SUM(Q25:Q27)</f>
        <v>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4" customFormat="1" ht="13.5" customHeight="1">
      <c r="A30" s="11"/>
      <c r="B30" s="12"/>
      <c r="C30" s="26"/>
      <c r="D30" s="11"/>
      <c r="E30" s="26"/>
      <c r="F30" s="11"/>
      <c r="G30" s="26"/>
      <c r="H30" s="11"/>
      <c r="I30" s="26"/>
      <c r="J30" s="11"/>
      <c r="K30" s="26"/>
      <c r="L30" s="11"/>
      <c r="M30" s="26"/>
      <c r="N30" s="11"/>
      <c r="O30" s="26"/>
      <c r="P30" s="11"/>
      <c r="Q30" s="2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4" customFormat="1" ht="13.5" customHeight="1">
      <c r="A31" s="11" t="s">
        <v>43</v>
      </c>
      <c r="B31" s="12" t="s">
        <v>14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4" customFormat="1" ht="13.5" customHeight="1">
      <c r="A32" s="11" t="s">
        <v>44</v>
      </c>
      <c r="B32" s="12" t="s">
        <v>14</v>
      </c>
      <c r="C32" s="14">
        <v>0</v>
      </c>
      <c r="D32" s="11"/>
      <c r="E32" s="14">
        <v>0</v>
      </c>
      <c r="F32" s="11"/>
      <c r="G32" s="14">
        <v>8122</v>
      </c>
      <c r="H32" s="11"/>
      <c r="I32" s="14">
        <v>0</v>
      </c>
      <c r="J32" s="11"/>
      <c r="K32" s="14">
        <f>IF(SUM(C32:I32)=SUM(M32:Q32),SUM(C32:I32),SUM(M32:Q32)-SUM(C32:I32))</f>
        <v>8122</v>
      </c>
      <c r="L32" s="11" t="s">
        <v>0</v>
      </c>
      <c r="M32" s="14">
        <v>0</v>
      </c>
      <c r="N32" s="11"/>
      <c r="O32" s="14">
        <v>8122</v>
      </c>
      <c r="P32" s="11"/>
      <c r="Q32" s="14"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4" customFormat="1" ht="13.5" customHeight="1">
      <c r="A33" s="11"/>
      <c r="B33" s="12"/>
      <c r="C33" s="16"/>
      <c r="D33" s="16"/>
      <c r="E33" s="16"/>
      <c r="F33" s="16"/>
      <c r="G33" s="16"/>
      <c r="H33" s="16"/>
      <c r="I33" s="16"/>
      <c r="J33" s="16"/>
      <c r="K33" s="11"/>
      <c r="L33" s="16"/>
      <c r="M33" s="16"/>
      <c r="N33" s="16"/>
      <c r="O33" s="16"/>
      <c r="P33" s="16"/>
      <c r="Q33" s="1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4" customFormat="1" ht="13.5" customHeight="1">
      <c r="A34" s="11" t="s">
        <v>45</v>
      </c>
      <c r="B34" s="12" t="s">
        <v>14</v>
      </c>
      <c r="C34" s="14">
        <f>SUM(C32:C32)</f>
        <v>0</v>
      </c>
      <c r="D34" s="11"/>
      <c r="E34" s="14">
        <f>SUM(E32:E32)</f>
        <v>0</v>
      </c>
      <c r="F34" s="11"/>
      <c r="G34" s="14">
        <f>SUM(G32:G32)</f>
        <v>8122</v>
      </c>
      <c r="H34" s="11"/>
      <c r="I34" s="14">
        <f>SUM(I32:I32)</f>
        <v>0</v>
      </c>
      <c r="J34" s="11"/>
      <c r="K34" s="14">
        <f>IF(SUM(C34:I34)=SUM(M34:Q34),SUM(C34:I34),SUM(M34:Q34)-SUM(C34:I34))</f>
        <v>8122</v>
      </c>
      <c r="L34" s="11"/>
      <c r="M34" s="14">
        <f>SUM(M32:M32)</f>
        <v>0</v>
      </c>
      <c r="N34" s="11"/>
      <c r="O34" s="14">
        <f>SUM(O32:O32)</f>
        <v>8122</v>
      </c>
      <c r="P34" s="11"/>
      <c r="Q34" s="14">
        <f>SUM(Q32:Q32)</f>
        <v>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4" customFormat="1" ht="13.5" customHeight="1">
      <c r="A35" s="11"/>
      <c r="B35" s="12" t="s">
        <v>14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" customFormat="1" ht="13.5" customHeight="1">
      <c r="A36" s="11" t="s">
        <v>20</v>
      </c>
      <c r="B36" s="12" t="s">
        <v>14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4" customFormat="1" ht="13.5" customHeight="1">
      <c r="A37" s="11" t="s">
        <v>30</v>
      </c>
      <c r="B37" s="12" t="s">
        <v>14</v>
      </c>
      <c r="C37" s="14">
        <v>0</v>
      </c>
      <c r="D37" s="11"/>
      <c r="E37" s="14">
        <v>0</v>
      </c>
      <c r="F37" s="11"/>
      <c r="G37" s="14">
        <v>0</v>
      </c>
      <c r="H37" s="11"/>
      <c r="I37" s="14">
        <v>33849</v>
      </c>
      <c r="J37" s="11"/>
      <c r="K37" s="14">
        <f>IF(SUM(C37:I37)=SUM(M37:Q37),SUM(C37:I37),SUM(M37:Q37)-SUM(C37:I37))</f>
        <v>33849</v>
      </c>
      <c r="L37" s="11" t="s">
        <v>0</v>
      </c>
      <c r="M37" s="14">
        <v>3000</v>
      </c>
      <c r="N37" s="11"/>
      <c r="O37" s="14">
        <v>30849</v>
      </c>
      <c r="P37" s="11"/>
      <c r="Q37" s="14">
        <v>0</v>
      </c>
      <c r="R37" s="3" t="s">
        <v>14</v>
      </c>
      <c r="S37" s="3" t="s">
        <v>14</v>
      </c>
      <c r="T37" s="3" t="s">
        <v>14</v>
      </c>
      <c r="U37" s="3" t="s">
        <v>14</v>
      </c>
      <c r="V37" s="3" t="s">
        <v>14</v>
      </c>
      <c r="W37" s="3" t="s">
        <v>14</v>
      </c>
      <c r="X37" s="3" t="s">
        <v>14</v>
      </c>
      <c r="Y37" s="3" t="s">
        <v>14</v>
      </c>
      <c r="Z37" s="3" t="s">
        <v>14</v>
      </c>
      <c r="AA37" s="3" t="s">
        <v>14</v>
      </c>
      <c r="AB37" s="3" t="s">
        <v>14</v>
      </c>
      <c r="AC37" s="3" t="s">
        <v>14</v>
      </c>
      <c r="AD37" s="3" t="s">
        <v>14</v>
      </c>
      <c r="AE37" s="3" t="s">
        <v>14</v>
      </c>
      <c r="AF37" s="3" t="s">
        <v>14</v>
      </c>
      <c r="AG37" s="3" t="s">
        <v>14</v>
      </c>
      <c r="AH37" s="3" t="s">
        <v>14</v>
      </c>
      <c r="AI37" s="3" t="s">
        <v>14</v>
      </c>
      <c r="AJ37" s="3" t="s">
        <v>14</v>
      </c>
      <c r="AK37" s="3" t="s">
        <v>14</v>
      </c>
      <c r="AL37" s="3" t="s">
        <v>14</v>
      </c>
      <c r="AM37" s="3" t="s">
        <v>14</v>
      </c>
      <c r="AN37" s="3" t="s">
        <v>14</v>
      </c>
      <c r="AO37" s="3" t="s">
        <v>14</v>
      </c>
      <c r="AP37" s="3" t="s">
        <v>14</v>
      </c>
      <c r="AQ37" s="3" t="s">
        <v>14</v>
      </c>
    </row>
    <row r="38" spans="1:43" s="4" customFormat="1" ht="13.5" customHeight="1">
      <c r="A38" s="11"/>
      <c r="B38" s="12"/>
      <c r="C38" s="16"/>
      <c r="D38" s="16"/>
      <c r="E38" s="16"/>
      <c r="F38" s="16"/>
      <c r="G38" s="16"/>
      <c r="H38" s="16"/>
      <c r="I38" s="16"/>
      <c r="J38" s="16"/>
      <c r="K38" s="11"/>
      <c r="L38" s="16"/>
      <c r="M38" s="16"/>
      <c r="N38" s="16"/>
      <c r="O38" s="16"/>
      <c r="P38" s="16"/>
      <c r="Q38" s="1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4" customFormat="1" ht="13.5" customHeight="1">
      <c r="A39" s="11" t="s">
        <v>24</v>
      </c>
      <c r="B39" s="12" t="s">
        <v>14</v>
      </c>
      <c r="C39" s="14">
        <f>SUM(C37:C37)</f>
        <v>0</v>
      </c>
      <c r="D39" s="11"/>
      <c r="E39" s="14">
        <f>SUM(E37:E37)</f>
        <v>0</v>
      </c>
      <c r="F39" s="11"/>
      <c r="G39" s="14">
        <f>SUM(G37:G37)</f>
        <v>0</v>
      </c>
      <c r="H39" s="11"/>
      <c r="I39" s="14">
        <f>SUM(I37:I37)</f>
        <v>33849</v>
      </c>
      <c r="J39" s="11"/>
      <c r="K39" s="14">
        <f>IF(SUM(C39:I39)=SUM(M39:Q39),SUM(C39:I39),SUM(M39:Q39)-SUM(C39:I39))</f>
        <v>33849</v>
      </c>
      <c r="L39" s="11"/>
      <c r="M39" s="14">
        <f>SUM(M37:M37)</f>
        <v>3000</v>
      </c>
      <c r="N39" s="11"/>
      <c r="O39" s="14">
        <f>SUM(O37:O37)</f>
        <v>30849</v>
      </c>
      <c r="P39" s="11"/>
      <c r="Q39" s="14">
        <f>SUM(Q37:Q37)</f>
        <v>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4" customFormat="1" ht="13.5" customHeight="1">
      <c r="A40" s="11"/>
      <c r="B40" s="12" t="s">
        <v>14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4" customFormat="1" ht="13.5" customHeight="1">
      <c r="A41" s="11" t="s">
        <v>21</v>
      </c>
      <c r="B41" s="12" t="s">
        <v>14</v>
      </c>
      <c r="C41" s="11" t="s">
        <v>14</v>
      </c>
      <c r="D41" s="11"/>
      <c r="E41" s="11" t="s">
        <v>14</v>
      </c>
      <c r="F41" s="11" t="s">
        <v>14</v>
      </c>
      <c r="G41" s="11" t="s">
        <v>14</v>
      </c>
      <c r="H41" s="11" t="s">
        <v>14</v>
      </c>
      <c r="I41" s="11" t="s">
        <v>14</v>
      </c>
      <c r="J41" s="11" t="s">
        <v>14</v>
      </c>
      <c r="K41" s="11"/>
      <c r="L41" s="11" t="s">
        <v>14</v>
      </c>
      <c r="M41" s="11" t="s">
        <v>14</v>
      </c>
      <c r="N41" s="11" t="s">
        <v>14</v>
      </c>
      <c r="O41" s="11" t="s">
        <v>14</v>
      </c>
      <c r="P41" s="11" t="s">
        <v>14</v>
      </c>
      <c r="Q41" s="11" t="s">
        <v>14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s="4" customFormat="1" ht="13.5" customHeight="1">
      <c r="A42" s="11" t="s">
        <v>31</v>
      </c>
      <c r="B42" s="12"/>
      <c r="C42" s="11">
        <v>0</v>
      </c>
      <c r="D42" s="11"/>
      <c r="E42" s="11">
        <v>0</v>
      </c>
      <c r="F42" s="11"/>
      <c r="G42" s="11">
        <v>96039</v>
      </c>
      <c r="H42" s="11"/>
      <c r="I42" s="11">
        <v>0</v>
      </c>
      <c r="J42" s="11"/>
      <c r="K42" s="11">
        <f>IF(SUM(C42:I42)=SUM(M42:Q42),SUM(C42:I42),SUM(M42:Q42)-SUM(C42:I42))</f>
        <v>96039</v>
      </c>
      <c r="L42" s="11"/>
      <c r="M42" s="11">
        <v>95781</v>
      </c>
      <c r="N42" s="11"/>
      <c r="O42" s="11">
        <f>259-1</f>
        <v>258</v>
      </c>
      <c r="P42" s="11"/>
      <c r="Q42" s="11"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4" customFormat="1" ht="13.5" customHeight="1">
      <c r="A43" s="11" t="s">
        <v>27</v>
      </c>
      <c r="B43" s="12" t="s">
        <v>14</v>
      </c>
      <c r="C43" s="11">
        <v>0</v>
      </c>
      <c r="D43" s="11"/>
      <c r="E43" s="11">
        <v>0</v>
      </c>
      <c r="F43" s="11"/>
      <c r="G43" s="11">
        <f>43697-2</f>
        <v>43695</v>
      </c>
      <c r="H43" s="11"/>
      <c r="I43" s="11">
        <v>0</v>
      </c>
      <c r="J43" s="11" t="s">
        <v>13</v>
      </c>
      <c r="K43" s="11">
        <f>IF(SUM(C43:I43)=SUM(M43:Q43),SUM(C43:I43),SUM(M43:Q43)-SUM(C43:I43))</f>
        <v>43695</v>
      </c>
      <c r="L43" s="11" t="s">
        <v>13</v>
      </c>
      <c r="M43" s="11">
        <v>30472</v>
      </c>
      <c r="N43" s="11"/>
      <c r="O43" s="11">
        <f>13225-2</f>
        <v>13223</v>
      </c>
      <c r="P43" s="11"/>
      <c r="Q43" s="11"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s="4" customFormat="1" ht="13.5" customHeight="1">
      <c r="A44" s="11" t="s">
        <v>32</v>
      </c>
      <c r="B44" s="12" t="s">
        <v>14</v>
      </c>
      <c r="C44" s="14">
        <v>0</v>
      </c>
      <c r="D44" s="11"/>
      <c r="E44" s="14">
        <v>0</v>
      </c>
      <c r="F44" s="11"/>
      <c r="G44" s="14">
        <v>0</v>
      </c>
      <c r="H44" s="11"/>
      <c r="I44" s="14">
        <v>131824</v>
      </c>
      <c r="J44" s="11"/>
      <c r="K44" s="14">
        <f>IF(SUM(C44:I44)=SUM(M44:Q44),SUM(C44:I44),SUM(M44:Q44)-SUM(C44:I44))</f>
        <v>131824</v>
      </c>
      <c r="L44" s="11"/>
      <c r="M44" s="14">
        <v>70859</v>
      </c>
      <c r="N44" s="11"/>
      <c r="O44" s="14">
        <f>60964+1</f>
        <v>60965</v>
      </c>
      <c r="P44" s="11"/>
      <c r="Q44" s="14"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s="4" customFormat="1" ht="13.5" customHeight="1">
      <c r="A45" s="11"/>
      <c r="B45" s="12"/>
      <c r="C45" s="16"/>
      <c r="D45" s="16"/>
      <c r="E45" s="16"/>
      <c r="F45" s="16"/>
      <c r="G45" s="16"/>
      <c r="H45" s="16"/>
      <c r="I45" s="16"/>
      <c r="J45" s="16"/>
      <c r="K45" s="11"/>
      <c r="L45" s="16"/>
      <c r="M45" s="16"/>
      <c r="N45" s="16"/>
      <c r="O45" s="16"/>
      <c r="P45" s="16"/>
      <c r="Q45" s="1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s="4" customFormat="1" ht="13.5" customHeight="1">
      <c r="A46" s="11" t="s">
        <v>25</v>
      </c>
      <c r="B46" s="12" t="s">
        <v>14</v>
      </c>
      <c r="C46" s="14">
        <f>SUM(C42:C44)</f>
        <v>0</v>
      </c>
      <c r="D46" s="11"/>
      <c r="E46" s="14">
        <f>SUM(E42:E44)</f>
        <v>0</v>
      </c>
      <c r="F46" s="11"/>
      <c r="G46" s="14">
        <f>SUM(G42:G44)</f>
        <v>139734</v>
      </c>
      <c r="H46" s="11"/>
      <c r="I46" s="14">
        <f>SUM(I42:I44)</f>
        <v>131824</v>
      </c>
      <c r="J46" s="11"/>
      <c r="K46" s="14">
        <f>IF(SUM(C46:I46)=SUM(M46:Q46),SUM(C46:I46),SUM(M46:Q46)-SUM(C46:I46))</f>
        <v>271558</v>
      </c>
      <c r="L46" s="11"/>
      <c r="M46" s="14">
        <f>SUM(M42:M44)</f>
        <v>197112</v>
      </c>
      <c r="N46" s="11"/>
      <c r="O46" s="14">
        <f>SUM(O42:O44)</f>
        <v>74446</v>
      </c>
      <c r="P46" s="11"/>
      <c r="Q46" s="14">
        <f>SUM(Q42:Q44)</f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4" customFormat="1" ht="13.5" customHeight="1">
      <c r="A47" s="11"/>
      <c r="B47" s="12" t="s">
        <v>14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4" customFormat="1" ht="13.5" customHeight="1">
      <c r="A48" s="11" t="s">
        <v>36</v>
      </c>
      <c r="B48" s="12"/>
      <c r="C48" s="26"/>
      <c r="D48" s="11"/>
      <c r="E48" s="26"/>
      <c r="F48" s="11"/>
      <c r="G48" s="26"/>
      <c r="H48" s="11"/>
      <c r="I48" s="26"/>
      <c r="J48" s="11"/>
      <c r="K48" s="26"/>
      <c r="L48" s="11"/>
      <c r="M48" s="26"/>
      <c r="N48" s="11"/>
      <c r="O48" s="26"/>
      <c r="P48" s="11"/>
      <c r="Q48" s="2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4" customFormat="1" ht="13.5" customHeight="1">
      <c r="A49" s="11" t="s">
        <v>37</v>
      </c>
      <c r="B49" s="12"/>
      <c r="C49" s="27">
        <v>86635</v>
      </c>
      <c r="D49" s="11"/>
      <c r="E49" s="27">
        <v>0</v>
      </c>
      <c r="F49" s="11"/>
      <c r="G49" s="27">
        <v>0</v>
      </c>
      <c r="H49" s="11"/>
      <c r="I49" s="27">
        <v>0</v>
      </c>
      <c r="J49" s="11"/>
      <c r="K49" s="27">
        <f>IF(SUM(C49:I49)=SUM(M49:Q49),SUM(C49:I49),SUM(M49:Q49)-SUM(C49:I49))</f>
        <v>86635</v>
      </c>
      <c r="L49" s="11"/>
      <c r="M49" s="27">
        <v>0</v>
      </c>
      <c r="N49" s="11"/>
      <c r="O49" s="27">
        <v>90250</v>
      </c>
      <c r="P49" s="11"/>
      <c r="Q49" s="27">
        <f>-3616+1</f>
        <v>-3615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4" customFormat="1" ht="13.5" customHeight="1">
      <c r="A50" s="11"/>
      <c r="B50" s="12"/>
      <c r="C50" s="26"/>
      <c r="D50" s="11"/>
      <c r="E50" s="26"/>
      <c r="F50" s="11"/>
      <c r="G50" s="26"/>
      <c r="H50" s="11"/>
      <c r="I50" s="26"/>
      <c r="J50" s="11"/>
      <c r="K50" s="26"/>
      <c r="L50" s="11"/>
      <c r="M50" s="26"/>
      <c r="N50" s="11"/>
      <c r="O50" s="26"/>
      <c r="P50" s="11"/>
      <c r="Q50" s="2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4" customFormat="1" ht="13.5" customHeight="1">
      <c r="A51" s="11" t="s">
        <v>38</v>
      </c>
      <c r="B51" s="12"/>
      <c r="C51" s="27">
        <f>SUM(C49)</f>
        <v>86635</v>
      </c>
      <c r="D51" s="11"/>
      <c r="E51" s="27">
        <f>SUM(E49)</f>
        <v>0</v>
      </c>
      <c r="F51" s="11"/>
      <c r="G51" s="27">
        <f>SUM(G49)</f>
        <v>0</v>
      </c>
      <c r="H51" s="11"/>
      <c r="I51" s="27">
        <f>SUM(I49)</f>
        <v>0</v>
      </c>
      <c r="J51" s="11"/>
      <c r="K51" s="27">
        <f>IF(SUM(C51:I51)=SUM(M51:Q51),SUM(C51:I51),SUM(M51:Q51)-SUM(C51:I51))</f>
        <v>86635</v>
      </c>
      <c r="L51" s="11"/>
      <c r="M51" s="27">
        <f>SUM(M49)</f>
        <v>0</v>
      </c>
      <c r="N51" s="11"/>
      <c r="O51" s="27">
        <f>SUM(O49)</f>
        <v>90250</v>
      </c>
      <c r="P51" s="11"/>
      <c r="Q51" s="27">
        <f>SUM(Q49)</f>
        <v>-3615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s="4" customFormat="1" ht="13.5" customHeight="1">
      <c r="A52" s="11"/>
      <c r="B52" s="12" t="s">
        <v>14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s="4" customFormat="1" ht="13.5" customHeight="1">
      <c r="A53" s="11" t="s">
        <v>15</v>
      </c>
      <c r="B53" s="12" t="s">
        <v>14</v>
      </c>
      <c r="C53" s="14">
        <v>0</v>
      </c>
      <c r="D53" s="11"/>
      <c r="E53" s="14">
        <v>0</v>
      </c>
      <c r="F53" s="11"/>
      <c r="G53" s="14">
        <v>358277</v>
      </c>
      <c r="H53" s="11"/>
      <c r="I53" s="14">
        <v>12450</v>
      </c>
      <c r="J53" s="11"/>
      <c r="K53" s="14">
        <f>IF(SUM(C53:I53)=SUM(M53:Q53),SUM(C53:I53),SUM(M53:Q53)-SUM(C53:I53))</f>
        <v>370727</v>
      </c>
      <c r="L53" s="11"/>
      <c r="M53" s="14">
        <v>0</v>
      </c>
      <c r="N53" s="11"/>
      <c r="O53" s="14">
        <v>370727</v>
      </c>
      <c r="P53" s="11"/>
      <c r="Q53" s="14"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s="4" customFormat="1" ht="13.5">
      <c r="A54" s="11"/>
      <c r="B54" s="12"/>
      <c r="C54" s="26"/>
      <c r="D54" s="11"/>
      <c r="E54" s="26"/>
      <c r="F54" s="11"/>
      <c r="G54" s="26"/>
      <c r="H54" s="11"/>
      <c r="I54" s="26"/>
      <c r="J54" s="11"/>
      <c r="K54" s="26"/>
      <c r="L54" s="11"/>
      <c r="M54" s="26"/>
      <c r="N54" s="11"/>
      <c r="O54" s="26"/>
      <c r="P54" s="11"/>
      <c r="Q54" s="2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3.5">
      <c r="A55" s="11" t="s">
        <v>33</v>
      </c>
      <c r="B55" s="12" t="s">
        <v>14</v>
      </c>
      <c r="C55" s="14">
        <f>SUM(C53,C46,C39,C29,C22,C51,C34)</f>
        <v>86635</v>
      </c>
      <c r="D55" s="11"/>
      <c r="E55" s="14">
        <f>SUM(E53,E46,E39,E29,E22,E51,E34)</f>
        <v>0</v>
      </c>
      <c r="F55" s="11"/>
      <c r="G55" s="14">
        <f>SUM(G53,G46,G39,G29,G22,G51,G34)</f>
        <v>724239</v>
      </c>
      <c r="H55" s="11"/>
      <c r="I55" s="14">
        <f>SUM(I53,I46,I39,I29,I22,I51,I34)</f>
        <v>318824</v>
      </c>
      <c r="J55" s="11"/>
      <c r="K55" s="14">
        <f>IF(SUM(C55:I55)=SUM(M55:Q55),SUM(C55:I55),SUM(M55:Q55)-SUM(C55:I55))</f>
        <v>1129698</v>
      </c>
      <c r="L55" s="11"/>
      <c r="M55" s="14">
        <f>SUM(M53,M46,M39,M29,M22,M51,M34)</f>
        <v>471797</v>
      </c>
      <c r="N55" s="11"/>
      <c r="O55" s="14">
        <f>SUM(O53,O46,O39,O29,O22,O51,O34)</f>
        <v>657836</v>
      </c>
      <c r="P55" s="11"/>
      <c r="Q55" s="14">
        <f>SUM(Q53,Q46,Q39,Q29,Q22,Q51,Q34)</f>
        <v>65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17" ht="13.5">
      <c r="A56" s="11"/>
      <c r="B56" s="12" t="s">
        <v>14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4.25" thickBot="1">
      <c r="A57" s="11" t="s">
        <v>26</v>
      </c>
      <c r="B57" s="12" t="s">
        <v>14</v>
      </c>
      <c r="C57" s="17">
        <f>+C55</f>
        <v>86635</v>
      </c>
      <c r="D57" s="11"/>
      <c r="E57" s="17">
        <f>+E55</f>
        <v>0</v>
      </c>
      <c r="F57" s="11"/>
      <c r="G57" s="17">
        <f>+G55</f>
        <v>724239</v>
      </c>
      <c r="H57" s="11"/>
      <c r="I57" s="17">
        <f>+I55</f>
        <v>318824</v>
      </c>
      <c r="J57" s="11"/>
      <c r="K57" s="18">
        <f>IF(SUM(C57:I57)=SUM(M57:Q57),SUM(C57:I57),SUM(M57:Q57)-SUM(C57:I57))</f>
        <v>1129698</v>
      </c>
      <c r="L57" s="11"/>
      <c r="M57" s="17">
        <f>+M55</f>
        <v>471797</v>
      </c>
      <c r="N57" s="11"/>
      <c r="O57" s="17">
        <f>+O55</f>
        <v>657836</v>
      </c>
      <c r="P57" s="11"/>
      <c r="Q57" s="17">
        <f>+Q55</f>
        <v>65</v>
      </c>
    </row>
    <row r="58" spans="1:17" ht="12.75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/>
  <mergeCells count="6">
    <mergeCell ref="C10:I10"/>
    <mergeCell ref="C4:O4"/>
    <mergeCell ref="C6:Q6"/>
    <mergeCell ref="C5:Q5"/>
    <mergeCell ref="C3:Q3"/>
    <mergeCell ref="A3:A6"/>
  </mergeCells>
  <conditionalFormatting sqref="A15:IV30 R31:IV53 A31:Q57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0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2012-09-19T21:48:52Z</cp:lastPrinted>
  <dcterms:modified xsi:type="dcterms:W3CDTF">2012-09-19T21:48:54Z</dcterms:modified>
  <cp:category/>
  <cp:version/>
  <cp:contentType/>
  <cp:contentStatus/>
</cp:coreProperties>
</file>