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C-2B" sheetId="1" r:id="rId1"/>
  </sheets>
  <definedNames>
    <definedName name="_xlnm.Print_Area" localSheetId="0">'Anal C-2B'!$A$15:$Q$89</definedName>
    <definedName name="_xlnm.Print_Area">'Anal C-2B'!$A$3:$R$87</definedName>
    <definedName name="_xlnm.Print_Titles" localSheetId="0">'Anal C-2B'!$1:$14</definedName>
    <definedName name="Print_Titles_MI" localSheetId="0">'Anal C-2B'!$3:$13</definedName>
  </definedNames>
  <calcPr fullCalcOnLoad="1"/>
</workbook>
</file>

<file path=xl/sharedStrings.xml><?xml version="1.0" encoding="utf-8"?>
<sst xmlns="http://schemas.openxmlformats.org/spreadsheetml/2006/main" count="71" uniqueCount="63">
  <si>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</si>
  <si>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</si>
  <si>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</si>
  <si>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</si>
  <si>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</si>
  <si>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</si>
  <si>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</si>
  <si>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</si>
  <si>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</si>
  <si>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</t>
  </si>
  <si>
    <t xml:space="preserve"> Scholarships and fellowships</t>
  </si>
  <si>
    <t xml:space="preserve"> Academic support --</t>
  </si>
  <si>
    <t xml:space="preserve"> Student services --</t>
  </si>
  <si>
    <t xml:space="preserve"> Institutional support --</t>
  </si>
  <si>
    <t xml:space="preserve"> Operation and maintenance of plant--</t>
  </si>
  <si>
    <t xml:space="preserve"> Auxiliary enterprises--</t>
  </si>
  <si>
    <t xml:space="preserve">        Total instruction</t>
  </si>
  <si>
    <t xml:space="preserve">        Total academic support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</si>
  <si>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</si>
  <si>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</si>
  <si>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</si>
  <si>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</si>
  <si>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Business administration</t>
  </si>
  <si>
    <t xml:space="preserve">   Continuing education</t>
  </si>
  <si>
    <t xml:space="preserve">   Developmental studies</t>
  </si>
  <si>
    <t xml:space="preserve">   Interdisciplinary</t>
  </si>
  <si>
    <t xml:space="preserve">   Liberal arts</t>
  </si>
  <si>
    <t xml:space="preserve">   Nursing</t>
  </si>
  <si>
    <t xml:space="preserve">   Special programs</t>
  </si>
  <si>
    <t xml:space="preserve">   Academic affairs</t>
  </si>
  <si>
    <t xml:space="preserve">   Library</t>
  </si>
  <si>
    <t xml:space="preserve">   Registrar and admissions</t>
  </si>
  <si>
    <t xml:space="preserve">   Student activities</t>
  </si>
  <si>
    <t xml:space="preserve">   Student affairs</t>
  </si>
  <si>
    <t xml:space="preserve">   Student aid</t>
  </si>
  <si>
    <t xml:space="preserve">   Business affairs</t>
  </si>
  <si>
    <t xml:space="preserve">   Expenditures</t>
  </si>
  <si>
    <t>Education and general:</t>
  </si>
  <si>
    <t xml:space="preserve">  Instruction --</t>
  </si>
  <si>
    <t xml:space="preserve">   Chancellor</t>
  </si>
  <si>
    <t xml:space="preserve">        Total student services</t>
  </si>
  <si>
    <t xml:space="preserve">   Student technology fee project</t>
  </si>
  <si>
    <t xml:space="preserve">   Utilities</t>
  </si>
  <si>
    <t>Indirect Cost</t>
  </si>
  <si>
    <t xml:space="preserve"> Public service--</t>
  </si>
  <si>
    <t xml:space="preserve">        Total public service</t>
  </si>
  <si>
    <t>ANALYSIS C-2B</t>
  </si>
  <si>
    <t>Current Restricted Fund Expenditures</t>
  </si>
  <si>
    <t xml:space="preserve">          Total educational and general expenditures</t>
  </si>
  <si>
    <t xml:space="preserve"> Transfers--</t>
  </si>
  <si>
    <t xml:space="preserve">          Total expenditures and transfers   </t>
  </si>
  <si>
    <t xml:space="preserve">   Sciences</t>
  </si>
  <si>
    <t xml:space="preserve">   Building operations</t>
  </si>
  <si>
    <t>For the year ended June 30, 2012</t>
  </si>
  <si>
    <t xml:space="preserve">   Van pooling</t>
  </si>
  <si>
    <t xml:space="preserve">     Management information services</t>
  </si>
  <si>
    <t xml:space="preserve">  General administrative services--</t>
  </si>
  <si>
    <t xml:space="preserve">   Parking lot</t>
  </si>
  <si>
    <t xml:space="preserve">    Nonmandatory other</t>
  </si>
  <si>
    <t xml:space="preserve">   Mandatory transfers - </t>
  </si>
  <si>
    <t xml:space="preserve">   Nonmandatory transfers -</t>
  </si>
  <si>
    <t xml:space="preserve">     Principal and interest</t>
  </si>
  <si>
    <t xml:space="preserve">     Depreciation expense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</si>
</sst>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8">
    <font>
      <sz val="10"/>
      <name val="MS Sans Serif"/>
      <family val="0"/>
    </font>
    <font>
      <sz val="10"/>
      <name val="Arial"/>
      <family val="0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5" fontId="4" fillId="0" borderId="0" xfId="42" applyNumberFormat="1" applyFont="1" applyAlignment="1" applyProtection="1">
      <alignment vertical="center"/>
      <protection/>
    </xf>
    <xf numFmtId="165" fontId="4" fillId="0" borderId="0" xfId="42" applyNumberFormat="1" applyFont="1" applyAlignment="1" applyProtection="1">
      <alignment horizontal="center" vertical="center"/>
      <protection/>
    </xf>
    <xf numFmtId="165" fontId="4" fillId="0" borderId="0" xfId="42" applyNumberFormat="1" applyFont="1" applyBorder="1" applyAlignment="1" applyProtection="1">
      <alignment horizontal="center" vertical="center"/>
      <protection/>
    </xf>
    <xf numFmtId="165" fontId="4" fillId="0" borderId="0" xfId="42" applyNumberFormat="1" applyFont="1" applyBorder="1" applyAlignment="1" applyProtection="1">
      <alignment vertical="center"/>
      <protection/>
    </xf>
    <xf numFmtId="165" fontId="4" fillId="0" borderId="0" xfId="42" applyNumberFormat="1" applyFont="1" applyAlignment="1">
      <alignment vertical="center"/>
    </xf>
    <xf numFmtId="165" fontId="4" fillId="0" borderId="0" xfId="42" applyNumberFormat="1" applyFont="1" applyFill="1" applyAlignment="1" applyProtection="1">
      <alignment horizontal="left"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horizontal="right" vertical="center"/>
      <protection/>
    </xf>
    <xf numFmtId="165" fontId="4" fillId="0" borderId="0" xfId="42" applyNumberFormat="1" applyFont="1" applyFill="1" applyBorder="1" applyAlignment="1" applyProtection="1">
      <alignment horizontal="right"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Border="1" applyAlignment="1" applyProtection="1">
      <alignment horizontal="left" vertical="center"/>
      <protection/>
    </xf>
    <xf numFmtId="165" fontId="4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0" fontId="1" fillId="0" borderId="0" xfId="56">
      <alignment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44" fillId="0" borderId="0" xfId="44" applyNumberFormat="1" applyFont="1" applyFill="1" applyBorder="1" applyAlignment="1" applyProtection="1">
      <alignment horizontal="center" vertical="center"/>
      <protection/>
    </xf>
    <xf numFmtId="0" fontId="45" fillId="0" borderId="0" xfId="56" applyFont="1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left" vertical="center"/>
      <protection/>
    </xf>
    <xf numFmtId="167" fontId="5" fillId="0" borderId="0" xfId="45" applyNumberFormat="1" applyFont="1" applyFill="1" applyAlignment="1" applyProtection="1">
      <alignment vertical="center"/>
      <protection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1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5" fontId="5" fillId="0" borderId="10" xfId="42" applyNumberFormat="1" applyFont="1" applyFill="1" applyBorder="1" applyAlignment="1" applyProtection="1">
      <alignment horizontal="right" vertical="center"/>
      <protection/>
    </xf>
    <xf numFmtId="165" fontId="5" fillId="0" borderId="11" xfId="42" applyNumberFormat="1" applyFont="1" applyFill="1" applyBorder="1" applyAlignment="1" applyProtection="1">
      <alignment horizontal="right" vertical="center"/>
      <protection/>
    </xf>
    <xf numFmtId="167" fontId="5" fillId="0" borderId="12" xfId="45" applyNumberFormat="1" applyFont="1" applyFill="1" applyBorder="1" applyAlignment="1" applyProtection="1">
      <alignment vertical="center"/>
      <protection/>
    </xf>
    <xf numFmtId="167" fontId="5" fillId="0" borderId="0" xfId="45" applyNumberFormat="1" applyFont="1" applyFill="1" applyAlignment="1" applyProtection="1">
      <alignment horizontal="left" vertical="center"/>
      <protection/>
    </xf>
    <xf numFmtId="165" fontId="5" fillId="0" borderId="0" xfId="42" applyNumberFormat="1" applyFont="1" applyFill="1" applyBorder="1" applyAlignment="1" applyProtection="1">
      <alignment horizontal="left" vertical="center"/>
      <protection/>
    </xf>
    <xf numFmtId="165" fontId="5" fillId="0" borderId="0" xfId="42" applyNumberFormat="1" applyFont="1" applyFill="1" applyBorder="1" applyAlignment="1" applyProtection="1">
      <alignment horizontal="right" vertical="center"/>
      <protection/>
    </xf>
    <xf numFmtId="165" fontId="5" fillId="0" borderId="13" xfId="42" applyNumberFormat="1" applyFont="1" applyFill="1" applyBorder="1" applyAlignment="1" applyProtection="1">
      <alignment horizontal="right" vertical="center"/>
      <protection/>
    </xf>
    <xf numFmtId="165" fontId="5" fillId="0" borderId="13" xfId="42" applyNumberFormat="1" applyFont="1" applyFill="1" applyBorder="1" applyAlignment="1" applyProtection="1">
      <alignment vertical="center"/>
      <protection/>
    </xf>
    <xf numFmtId="165" fontId="5" fillId="0" borderId="14" xfId="42" applyNumberFormat="1" applyFont="1" applyFill="1" applyBorder="1" applyAlignment="1" applyProtection="1">
      <alignment horizontal="right" vertical="center"/>
      <protection/>
    </xf>
    <xf numFmtId="165" fontId="5" fillId="0" borderId="15" xfId="42" applyNumberFormat="1" applyFont="1" applyFill="1" applyBorder="1" applyAlignment="1" applyProtection="1">
      <alignment vertical="center"/>
      <protection/>
    </xf>
    <xf numFmtId="165" fontId="5" fillId="0" borderId="0" xfId="45" applyNumberFormat="1" applyFont="1" applyFill="1" applyAlignment="1" applyProtection="1">
      <alignment vertical="center"/>
      <protection/>
    </xf>
    <xf numFmtId="165" fontId="5" fillId="0" borderId="15" xfId="42" applyNumberFormat="1" applyFont="1" applyFill="1" applyBorder="1" applyAlignment="1" applyProtection="1">
      <alignment horizontal="right" vertical="center"/>
      <protection/>
    </xf>
    <xf numFmtId="165" fontId="47" fillId="0" borderId="0" xfId="44" applyNumberFormat="1" applyFont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47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EFE6F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1409700</xdr:colOff>
      <xdr:row>10</xdr:row>
      <xdr:rowOff>123825</xdr:rowOff>
    </xdr:to>
    <xdr:pic>
      <xdr:nvPicPr>
        <xdr:cNvPr id="1" name="Picture 4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103"/>
  <sheetViews>
    <sheetView tabSelected="1" defaultGridColor="0" zoomScale="120" zoomScaleNormal="120" zoomScalePageLayoutView="0" colorId="22" workbookViewId="0" topLeftCell="A1">
      <selection activeCell="A1" sqref="A1"/>
    </sheetView>
  </sheetViews>
  <sheetFormatPr defaultColWidth="9.140625" defaultRowHeight="12" customHeight="1"/>
  <cols>
    <col min="1" max="1" width="40.7109375" style="5" customWidth="1"/>
    <col min="2" max="2" width="1.7109375" style="5" customWidth="1"/>
    <col min="3" max="3" width="12.7109375" style="5" customWidth="1"/>
    <col min="4" max="4" width="1.7109375" style="5" customWidth="1"/>
    <col min="5" max="5" width="12.7109375" style="5" customWidth="1"/>
    <col min="6" max="6" width="1.7109375" style="5" customWidth="1"/>
    <col min="7" max="7" width="12.7109375" style="5" customWidth="1"/>
    <col min="8" max="8" width="1.7109375" style="5" customWidth="1"/>
    <col min="9" max="9" width="12.7109375" style="5" customWidth="1"/>
    <col min="10" max="10" width="1.7109375" style="5" customWidth="1"/>
    <col min="11" max="11" width="12.57421875" style="5" bestFit="1" customWidth="1"/>
    <col min="12" max="12" width="1.7109375" style="5" customWidth="1"/>
    <col min="13" max="13" width="12.7109375" style="5" customWidth="1"/>
    <col min="14" max="14" width="1.7109375" style="5" customWidth="1"/>
    <col min="15" max="15" width="13.28125" style="5" bestFit="1" customWidth="1"/>
    <col min="16" max="16" width="1.7109375" style="5" customWidth="1"/>
    <col min="17" max="17" width="12.7109375" style="5" customWidth="1"/>
    <col min="18" max="18" width="20.7109375" style="5" customWidth="1"/>
    <col min="19" max="16384" width="9.140625" style="5" customWidth="1"/>
  </cols>
  <sheetData>
    <row r="1" spans="1:20" ht="12" customHeight="1">
      <c r="A1" s="47"/>
      <c r="B1" s="18"/>
      <c r="C1" s="18"/>
      <c r="D1" s="18"/>
      <c r="E1" s="18"/>
      <c r="F1" s="18"/>
      <c r="G1" s="18"/>
      <c r="H1" s="18"/>
      <c r="I1" s="13"/>
      <c r="J1" s="13"/>
      <c r="K1" s="13"/>
      <c r="L1" s="13"/>
      <c r="M1" s="13"/>
      <c r="N1" s="13"/>
      <c r="O1"/>
      <c r="P1"/>
      <c r="Q1"/>
      <c r="R1"/>
      <c r="S1"/>
      <c r="T1"/>
    </row>
    <row r="2" spans="1:20" ht="10.5" customHeight="1">
      <c r="A2" s="49"/>
      <c r="B2" s="18"/>
      <c r="C2" s="18"/>
      <c r="D2" s="18"/>
      <c r="E2" s="18"/>
      <c r="F2" s="18"/>
      <c r="G2" s="18"/>
      <c r="H2" s="18"/>
      <c r="I2" s="16"/>
      <c r="J2" s="16"/>
      <c r="K2" s="16"/>
      <c r="L2" s="16"/>
      <c r="M2" s="16"/>
      <c r="N2" s="16"/>
      <c r="O2"/>
      <c r="P2"/>
      <c r="Q2"/>
      <c r="R2"/>
      <c r="S2"/>
      <c r="T2"/>
    </row>
    <row r="3" spans="1:20" ht="12" customHeight="1">
      <c r="A3" s="49"/>
      <c r="C3" s="48" t="s">
        <v>46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/>
      <c r="S3"/>
      <c r="T3"/>
    </row>
    <row r="4" spans="1:20" ht="8.25" customHeight="1">
      <c r="A4" s="49"/>
      <c r="B4" s="22"/>
      <c r="C4" s="48"/>
      <c r="D4" s="48"/>
      <c r="E4" s="48"/>
      <c r="F4" s="48"/>
      <c r="G4" s="48"/>
      <c r="H4" s="21"/>
      <c r="I4" s="14"/>
      <c r="J4" s="14"/>
      <c r="K4" s="14"/>
      <c r="L4" s="14"/>
      <c r="M4" s="15"/>
      <c r="N4" s="14"/>
      <c r="O4"/>
      <c r="P4"/>
      <c r="Q4"/>
      <c r="R4"/>
      <c r="S4"/>
      <c r="T4"/>
    </row>
    <row r="5" spans="1:20" ht="12" customHeight="1">
      <c r="A5" s="49"/>
      <c r="C5" s="48" t="s">
        <v>47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1"/>
      <c r="S5" s="1"/>
      <c r="T5" s="1"/>
    </row>
    <row r="6" spans="1:20" ht="12" customHeight="1">
      <c r="A6" s="49"/>
      <c r="C6" s="48" t="s">
        <v>53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"/>
      <c r="S6" s="1"/>
      <c r="T6" s="1"/>
    </row>
    <row r="7" spans="1:20" ht="10.5" customHeight="1">
      <c r="A7" s="49"/>
      <c r="B7" s="19"/>
      <c r="C7" s="19"/>
      <c r="D7" s="19"/>
      <c r="E7" s="19"/>
      <c r="F7" s="19"/>
      <c r="G7" s="19"/>
      <c r="H7" s="18"/>
      <c r="I7" s="17"/>
      <c r="J7" s="17"/>
      <c r="K7" s="17"/>
      <c r="L7" s="17"/>
      <c r="M7" s="17"/>
      <c r="N7" s="17"/>
      <c r="O7" s="1"/>
      <c r="P7" s="1"/>
      <c r="Q7" s="1"/>
      <c r="R7" s="1"/>
      <c r="S7" s="1"/>
      <c r="T7" s="1"/>
    </row>
    <row r="8" spans="1:20" ht="12" customHeight="1">
      <c r="A8" s="47"/>
      <c r="B8" s="20"/>
      <c r="C8" s="20"/>
      <c r="D8" s="20"/>
      <c r="E8" s="20"/>
      <c r="F8" s="20"/>
      <c r="G8" s="20"/>
      <c r="H8" s="18"/>
      <c r="I8" s="17"/>
      <c r="J8" s="17"/>
      <c r="K8" s="17"/>
      <c r="L8" s="17"/>
      <c r="M8" s="17"/>
      <c r="N8" s="17"/>
      <c r="O8" s="1"/>
      <c r="P8" s="1"/>
      <c r="Q8" s="1"/>
      <c r="R8" s="1"/>
      <c r="S8" s="1"/>
      <c r="T8" s="1"/>
    </row>
    <row r="9" spans="1:20" ht="12" customHeight="1">
      <c r="A9" s="47"/>
      <c r="B9" s="17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  <c r="P9" s="1"/>
      <c r="Q9" s="1"/>
      <c r="R9" s="1"/>
      <c r="S9" s="1"/>
      <c r="T9" s="1"/>
    </row>
    <row r="10" spans="1:20" ht="12" customHeight="1">
      <c r="A10" s="47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"/>
      <c r="P10" s="1"/>
      <c r="Q10" s="1"/>
      <c r="R10" s="1"/>
      <c r="S10" s="1"/>
      <c r="T10" s="1"/>
    </row>
    <row r="11" spans="1:18" ht="12" customHeight="1">
      <c r="A11" s="1"/>
      <c r="B11" s="1"/>
      <c r="C11" s="4"/>
      <c r="D11" s="4"/>
      <c r="E11" s="12"/>
      <c r="F11" s="4"/>
      <c r="G11" s="4"/>
      <c r="H11" s="4"/>
      <c r="I11" s="4"/>
      <c r="J11" s="1"/>
      <c r="K11" s="1"/>
      <c r="L11" s="1"/>
      <c r="M11" s="4"/>
      <c r="N11" s="4"/>
      <c r="O11" s="3"/>
      <c r="P11" s="4"/>
      <c r="Q11" s="3"/>
      <c r="R11" s="1"/>
    </row>
    <row r="12" spans="1:18" ht="12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 t="s">
        <v>0</v>
      </c>
      <c r="N12" s="24"/>
      <c r="O12" s="24"/>
      <c r="P12" s="24"/>
      <c r="Q12" s="25" t="s">
        <v>43</v>
      </c>
      <c r="R12" s="2"/>
    </row>
    <row r="13" spans="1:18" ht="12" customHeight="1">
      <c r="A13" s="24"/>
      <c r="B13" s="24"/>
      <c r="C13" s="26" t="s">
        <v>1</v>
      </c>
      <c r="D13" s="24"/>
      <c r="E13" s="26" t="s">
        <v>2</v>
      </c>
      <c r="F13" s="24"/>
      <c r="G13" s="26" t="s">
        <v>3</v>
      </c>
      <c r="H13" s="24"/>
      <c r="I13" s="26" t="s">
        <v>4</v>
      </c>
      <c r="J13" s="24"/>
      <c r="K13" s="26" t="s">
        <v>5</v>
      </c>
      <c r="L13" s="24"/>
      <c r="M13" s="26" t="s">
        <v>6</v>
      </c>
      <c r="N13" s="24"/>
      <c r="O13" s="26" t="s">
        <v>7</v>
      </c>
      <c r="P13" s="24"/>
      <c r="Q13" s="26" t="s">
        <v>8</v>
      </c>
      <c r="R13" s="2"/>
    </row>
    <row r="14" spans="1:18" ht="12" customHeight="1">
      <c r="A14" s="24"/>
      <c r="B14" s="24"/>
      <c r="C14" s="27"/>
      <c r="D14" s="24"/>
      <c r="E14" s="27"/>
      <c r="F14" s="24"/>
      <c r="G14" s="27"/>
      <c r="H14" s="24"/>
      <c r="I14" s="27"/>
      <c r="J14" s="24"/>
      <c r="K14" s="27"/>
      <c r="L14" s="24"/>
      <c r="M14" s="27"/>
      <c r="N14" s="24"/>
      <c r="O14" s="27"/>
      <c r="P14" s="24"/>
      <c r="Q14" s="27"/>
      <c r="R14" s="2"/>
    </row>
    <row r="15" spans="1:18" s="8" customFormat="1" ht="12" customHeight="1">
      <c r="A15" s="28" t="s">
        <v>37</v>
      </c>
      <c r="B15" s="28"/>
      <c r="C15" s="28" t="s">
        <v>9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7"/>
    </row>
    <row r="16" spans="1:18" s="8" customFormat="1" ht="12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7"/>
    </row>
    <row r="17" spans="1:18" s="8" customFormat="1" ht="12" customHeight="1">
      <c r="A17" s="30" t="s">
        <v>38</v>
      </c>
      <c r="B17" s="30"/>
      <c r="C17" s="28" t="s">
        <v>9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7"/>
    </row>
    <row r="18" spans="1:18" s="8" customFormat="1" ht="12" customHeight="1">
      <c r="A18" s="30" t="s">
        <v>29</v>
      </c>
      <c r="B18" s="30"/>
      <c r="C18" s="38">
        <v>1402</v>
      </c>
      <c r="D18" s="28"/>
      <c r="E18" s="38">
        <v>0</v>
      </c>
      <c r="F18" s="28"/>
      <c r="G18" s="38">
        <v>0</v>
      </c>
      <c r="H18" s="28"/>
      <c r="I18" s="38">
        <v>0</v>
      </c>
      <c r="J18" s="28"/>
      <c r="K18" s="31">
        <f aca="true" t="shared" si="0" ref="K18:K27">IF(SUM(C18:I18)=SUM(M18:Q18),SUM(C18:I18),SUM(M18:Q18)-SUM(C18:I18))</f>
        <v>1402</v>
      </c>
      <c r="L18" s="28"/>
      <c r="M18" s="38">
        <v>0</v>
      </c>
      <c r="N18" s="28"/>
      <c r="O18" s="38">
        <v>1282</v>
      </c>
      <c r="P18" s="28"/>
      <c r="Q18" s="38">
        <v>120</v>
      </c>
      <c r="R18" s="6"/>
    </row>
    <row r="19" spans="1:18" s="8" customFormat="1" ht="12" customHeight="1">
      <c r="A19" s="30" t="s">
        <v>22</v>
      </c>
      <c r="B19" s="30"/>
      <c r="C19" s="34">
        <v>183206</v>
      </c>
      <c r="D19" s="28"/>
      <c r="E19" s="34">
        <v>2223</v>
      </c>
      <c r="F19" s="28"/>
      <c r="G19" s="34">
        <v>0</v>
      </c>
      <c r="H19" s="28"/>
      <c r="I19" s="34">
        <v>0</v>
      </c>
      <c r="J19" s="28"/>
      <c r="K19" s="45">
        <f t="shared" si="0"/>
        <v>185429</v>
      </c>
      <c r="L19" s="28"/>
      <c r="M19" s="34">
        <v>9289</v>
      </c>
      <c r="N19" s="28"/>
      <c r="O19" s="34">
        <v>176034</v>
      </c>
      <c r="P19" s="28"/>
      <c r="Q19" s="34">
        <v>106</v>
      </c>
      <c r="R19" s="6"/>
    </row>
    <row r="20" spans="1:18" s="8" customFormat="1" ht="12" customHeight="1">
      <c r="A20" s="30" t="s">
        <v>23</v>
      </c>
      <c r="B20" s="30"/>
      <c r="C20" s="34">
        <v>1910</v>
      </c>
      <c r="D20" s="28"/>
      <c r="E20" s="34">
        <v>5647</v>
      </c>
      <c r="F20" s="28"/>
      <c r="G20" s="34">
        <v>0</v>
      </c>
      <c r="H20" s="28"/>
      <c r="I20" s="34">
        <v>56592</v>
      </c>
      <c r="J20" s="28"/>
      <c r="K20" s="45">
        <f t="shared" si="0"/>
        <v>64149</v>
      </c>
      <c r="L20" s="28"/>
      <c r="M20" s="34">
        <v>51975</v>
      </c>
      <c r="N20" s="28"/>
      <c r="O20" s="34">
        <f>11904+1</f>
        <v>11905</v>
      </c>
      <c r="P20" s="28"/>
      <c r="Q20" s="34">
        <v>269</v>
      </c>
      <c r="R20" s="7"/>
    </row>
    <row r="21" spans="1:18" s="8" customFormat="1" ht="12" customHeight="1">
      <c r="A21" s="30" t="s">
        <v>24</v>
      </c>
      <c r="B21" s="30"/>
      <c r="C21" s="34">
        <v>0</v>
      </c>
      <c r="D21" s="28"/>
      <c r="E21" s="34">
        <v>4084</v>
      </c>
      <c r="F21" s="28"/>
      <c r="G21" s="34">
        <v>0</v>
      </c>
      <c r="H21" s="28"/>
      <c r="I21" s="34">
        <v>0</v>
      </c>
      <c r="J21" s="28"/>
      <c r="K21" s="28">
        <f t="shared" si="0"/>
        <v>4084</v>
      </c>
      <c r="L21" s="28"/>
      <c r="M21" s="34">
        <v>3890</v>
      </c>
      <c r="N21" s="28"/>
      <c r="O21" s="34">
        <v>0</v>
      </c>
      <c r="P21" s="28"/>
      <c r="Q21" s="34">
        <v>194</v>
      </c>
      <c r="R21" s="7"/>
    </row>
    <row r="22" spans="1:18" s="8" customFormat="1" ht="12" customHeight="1">
      <c r="A22" s="30" t="s">
        <v>25</v>
      </c>
      <c r="B22" s="30"/>
      <c r="C22" s="34">
        <v>280909</v>
      </c>
      <c r="D22" s="28"/>
      <c r="E22" s="34">
        <v>0</v>
      </c>
      <c r="F22" s="28"/>
      <c r="G22" s="34">
        <v>6291</v>
      </c>
      <c r="H22" s="28"/>
      <c r="I22" s="34">
        <v>496</v>
      </c>
      <c r="J22" s="28"/>
      <c r="K22" s="28">
        <f t="shared" si="0"/>
        <v>287696</v>
      </c>
      <c r="L22" s="28"/>
      <c r="M22" s="34">
        <v>128363</v>
      </c>
      <c r="N22" s="28"/>
      <c r="O22" s="34">
        <v>159333</v>
      </c>
      <c r="P22" s="28"/>
      <c r="Q22" s="34">
        <v>0</v>
      </c>
      <c r="R22" s="9"/>
    </row>
    <row r="23" spans="1:18" s="8" customFormat="1" ht="12" customHeight="1">
      <c r="A23" s="30" t="s">
        <v>26</v>
      </c>
      <c r="B23" s="30"/>
      <c r="C23" s="34">
        <v>0</v>
      </c>
      <c r="D23" s="28"/>
      <c r="E23" s="34">
        <v>2855</v>
      </c>
      <c r="F23" s="28"/>
      <c r="G23" s="34">
        <v>1500</v>
      </c>
      <c r="H23" s="28"/>
      <c r="I23" s="34">
        <v>1256</v>
      </c>
      <c r="J23" s="28"/>
      <c r="K23" s="28">
        <f t="shared" si="0"/>
        <v>5611</v>
      </c>
      <c r="L23" s="28"/>
      <c r="M23" s="34">
        <v>5819</v>
      </c>
      <c r="N23" s="28"/>
      <c r="O23" s="34">
        <v>-344</v>
      </c>
      <c r="P23" s="28"/>
      <c r="Q23" s="34">
        <v>136</v>
      </c>
      <c r="R23" s="9"/>
    </row>
    <row r="24" spans="1:18" s="8" customFormat="1" ht="12" customHeight="1">
      <c r="A24" s="30" t="s">
        <v>27</v>
      </c>
      <c r="B24" s="30"/>
      <c r="C24" s="34">
        <v>123723</v>
      </c>
      <c r="D24" s="28"/>
      <c r="E24" s="34">
        <v>5698</v>
      </c>
      <c r="F24" s="28"/>
      <c r="G24" s="34">
        <v>44032</v>
      </c>
      <c r="H24" s="28"/>
      <c r="I24" s="34">
        <v>779</v>
      </c>
      <c r="J24" s="28"/>
      <c r="K24" s="28">
        <f t="shared" si="0"/>
        <v>174232</v>
      </c>
      <c r="L24" s="28"/>
      <c r="M24" s="34">
        <v>48679</v>
      </c>
      <c r="N24" s="28"/>
      <c r="O24" s="34">
        <v>125282</v>
      </c>
      <c r="P24" s="28"/>
      <c r="Q24" s="34">
        <v>271</v>
      </c>
      <c r="R24" s="9"/>
    </row>
    <row r="25" spans="1:18" s="13" customFormat="1" ht="12" customHeight="1">
      <c r="A25" s="39" t="s">
        <v>51</v>
      </c>
      <c r="B25" s="39"/>
      <c r="C25" s="40">
        <v>33610</v>
      </c>
      <c r="D25" s="29"/>
      <c r="E25" s="40">
        <v>3020</v>
      </c>
      <c r="F25" s="29"/>
      <c r="G25" s="40">
        <v>3440</v>
      </c>
      <c r="H25" s="29"/>
      <c r="I25" s="40">
        <v>2500</v>
      </c>
      <c r="J25" s="29"/>
      <c r="K25" s="28">
        <f t="shared" si="0"/>
        <v>42570</v>
      </c>
      <c r="L25" s="29"/>
      <c r="M25" s="40">
        <v>21706</v>
      </c>
      <c r="N25" s="29"/>
      <c r="O25" s="40">
        <f>18318-1</f>
        <v>18317</v>
      </c>
      <c r="P25" s="29"/>
      <c r="Q25" s="40">
        <v>2547</v>
      </c>
      <c r="R25" s="10"/>
    </row>
    <row r="26" spans="1:18" s="13" customFormat="1" ht="12" customHeight="1">
      <c r="A26" s="39" t="s">
        <v>28</v>
      </c>
      <c r="B26" s="39"/>
      <c r="C26" s="40">
        <v>0</v>
      </c>
      <c r="D26" s="29"/>
      <c r="E26" s="40">
        <v>303298</v>
      </c>
      <c r="F26" s="29"/>
      <c r="G26" s="40">
        <v>0</v>
      </c>
      <c r="H26" s="29"/>
      <c r="I26" s="40">
        <v>0</v>
      </c>
      <c r="J26" s="29"/>
      <c r="K26" s="28">
        <f t="shared" si="0"/>
        <v>303298</v>
      </c>
      <c r="L26" s="29"/>
      <c r="M26" s="40">
        <v>240613</v>
      </c>
      <c r="N26" s="29"/>
      <c r="O26" s="40">
        <v>46830</v>
      </c>
      <c r="P26" s="29"/>
      <c r="Q26" s="40">
        <v>15855</v>
      </c>
      <c r="R26" s="10"/>
    </row>
    <row r="27" spans="1:18" s="8" customFormat="1" ht="12" customHeight="1">
      <c r="A27" s="30" t="s">
        <v>41</v>
      </c>
      <c r="B27" s="30"/>
      <c r="C27" s="35">
        <v>0</v>
      </c>
      <c r="D27" s="28"/>
      <c r="E27" s="35">
        <v>0</v>
      </c>
      <c r="F27" s="28"/>
      <c r="G27" s="35">
        <v>0</v>
      </c>
      <c r="H27" s="28"/>
      <c r="I27" s="35">
        <v>317890</v>
      </c>
      <c r="J27" s="28"/>
      <c r="K27" s="33">
        <f t="shared" si="0"/>
        <v>317890</v>
      </c>
      <c r="L27" s="28"/>
      <c r="M27" s="35">
        <v>69544</v>
      </c>
      <c r="N27" s="28"/>
      <c r="O27" s="35">
        <v>248346</v>
      </c>
      <c r="P27" s="28"/>
      <c r="Q27" s="35">
        <v>0</v>
      </c>
      <c r="R27" s="9"/>
    </row>
    <row r="28" spans="1:18" s="8" customFormat="1" ht="12" customHeight="1">
      <c r="A28" s="30"/>
      <c r="B28" s="30"/>
      <c r="C28" s="41"/>
      <c r="D28" s="42"/>
      <c r="E28" s="41"/>
      <c r="F28" s="42"/>
      <c r="G28" s="41"/>
      <c r="H28" s="42"/>
      <c r="I28" s="41"/>
      <c r="J28" s="42"/>
      <c r="K28" s="28"/>
      <c r="L28" s="42"/>
      <c r="M28" s="41"/>
      <c r="N28" s="42"/>
      <c r="O28" s="41"/>
      <c r="P28" s="42"/>
      <c r="Q28" s="41"/>
      <c r="R28" s="9"/>
    </row>
    <row r="29" spans="1:18" s="8" customFormat="1" ht="12" customHeight="1">
      <c r="A29" s="28" t="s">
        <v>16</v>
      </c>
      <c r="B29" s="28"/>
      <c r="C29" s="33">
        <f>SUM(C18:C27)</f>
        <v>624760</v>
      </c>
      <c r="D29" s="28"/>
      <c r="E29" s="33">
        <f>SUM(E18:E27)</f>
        <v>326825</v>
      </c>
      <c r="F29" s="28"/>
      <c r="G29" s="33">
        <f>SUM(G18:G27)</f>
        <v>55263</v>
      </c>
      <c r="H29" s="28"/>
      <c r="I29" s="33">
        <f>SUM(I18:I27)</f>
        <v>379513</v>
      </c>
      <c r="J29" s="28"/>
      <c r="K29" s="33">
        <f>IF(SUM(C29:I29)=SUM(M29:Q29),SUM(C29:I29),SUM(M29:Q29)-SUM(C29:I29))</f>
        <v>1386361</v>
      </c>
      <c r="L29" s="28"/>
      <c r="M29" s="33">
        <f>SUM(M18:M27)</f>
        <v>579878</v>
      </c>
      <c r="N29" s="28"/>
      <c r="O29" s="33">
        <f>SUM(O18:O27)</f>
        <v>786985</v>
      </c>
      <c r="P29" s="28"/>
      <c r="Q29" s="33">
        <f>SUM(Q18:Q27)</f>
        <v>19498</v>
      </c>
      <c r="R29" s="7"/>
    </row>
    <row r="30" spans="1:18" s="8" customFormat="1" ht="12" customHeight="1">
      <c r="A30" s="28"/>
      <c r="B30" s="28"/>
      <c r="C30" s="29"/>
      <c r="D30" s="28"/>
      <c r="E30" s="29"/>
      <c r="F30" s="28"/>
      <c r="G30" s="29"/>
      <c r="H30" s="28"/>
      <c r="I30" s="29"/>
      <c r="J30" s="28"/>
      <c r="K30" s="29"/>
      <c r="L30" s="28"/>
      <c r="M30" s="29"/>
      <c r="N30" s="28"/>
      <c r="O30" s="29"/>
      <c r="P30" s="28"/>
      <c r="Q30" s="29"/>
      <c r="R30" s="7"/>
    </row>
    <row r="31" spans="1:21" s="8" customFormat="1" ht="12" customHeight="1">
      <c r="A31" s="28" t="s">
        <v>44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7"/>
      <c r="S31" s="7"/>
      <c r="T31" s="7"/>
      <c r="U31" s="7"/>
    </row>
    <row r="32" spans="1:21" s="8" customFormat="1" ht="12" customHeight="1">
      <c r="A32" s="28" t="s">
        <v>26</v>
      </c>
      <c r="B32" s="28"/>
      <c r="C32" s="29">
        <v>0</v>
      </c>
      <c r="D32" s="29"/>
      <c r="E32" s="29">
        <v>0</v>
      </c>
      <c r="F32" s="29"/>
      <c r="G32" s="29">
        <v>63</v>
      </c>
      <c r="H32" s="29"/>
      <c r="I32" s="29">
        <v>0</v>
      </c>
      <c r="J32" s="29"/>
      <c r="K32" s="29">
        <f>IF(SUM(C32:I32)=SUM(M32:Q32),SUM(C32:I32),SUM(M32:Q32)-SUM(C32:I32))</f>
        <v>63</v>
      </c>
      <c r="L32" s="29"/>
      <c r="M32" s="29">
        <v>0</v>
      </c>
      <c r="N32" s="29"/>
      <c r="O32" s="29">
        <v>63</v>
      </c>
      <c r="P32" s="29"/>
      <c r="Q32" s="29">
        <v>0</v>
      </c>
      <c r="R32" s="7"/>
      <c r="S32" s="7"/>
      <c r="T32" s="7"/>
      <c r="U32" s="7"/>
    </row>
    <row r="33" spans="1:21" s="8" customFormat="1" ht="12" customHeight="1">
      <c r="A33" s="28" t="s">
        <v>30</v>
      </c>
      <c r="B33" s="28"/>
      <c r="C33" s="29">
        <v>0</v>
      </c>
      <c r="D33" s="29"/>
      <c r="E33" s="29">
        <v>0</v>
      </c>
      <c r="F33" s="29"/>
      <c r="G33" s="29">
        <v>1860</v>
      </c>
      <c r="H33" s="29"/>
      <c r="I33" s="29">
        <v>0</v>
      </c>
      <c r="J33" s="29"/>
      <c r="K33" s="29">
        <f>IF(SUM(C33:I33)=SUM(M33:Q33),SUM(C33:I33),SUM(M33:Q33)-SUM(C33:I33))</f>
        <v>1860</v>
      </c>
      <c r="L33" s="29"/>
      <c r="M33" s="29">
        <v>1434</v>
      </c>
      <c r="N33" s="29"/>
      <c r="O33" s="29">
        <v>426</v>
      </c>
      <c r="P33" s="29"/>
      <c r="Q33" s="29">
        <v>0</v>
      </c>
      <c r="R33" s="7"/>
      <c r="S33" s="7"/>
      <c r="T33" s="7"/>
      <c r="U33" s="7"/>
    </row>
    <row r="34" spans="1:21" s="8" customFormat="1" ht="12" customHeight="1">
      <c r="A34" s="30" t="s">
        <v>27</v>
      </c>
      <c r="B34" s="28"/>
      <c r="C34" s="33">
        <v>0</v>
      </c>
      <c r="D34" s="28"/>
      <c r="E34" s="33">
        <v>0</v>
      </c>
      <c r="F34" s="28"/>
      <c r="G34" s="33">
        <v>34</v>
      </c>
      <c r="H34" s="28"/>
      <c r="I34" s="33">
        <v>0</v>
      </c>
      <c r="J34" s="28"/>
      <c r="K34" s="33">
        <f>IF(SUM(C34:I34)=SUM(M34:Q34),SUM(C34:I34),SUM(M34:Q34)-SUM(C34:I34))</f>
        <v>34</v>
      </c>
      <c r="L34" s="28"/>
      <c r="M34" s="33">
        <v>0</v>
      </c>
      <c r="N34" s="28"/>
      <c r="O34" s="33">
        <v>34</v>
      </c>
      <c r="P34" s="28"/>
      <c r="Q34" s="33">
        <v>0</v>
      </c>
      <c r="R34" s="7"/>
      <c r="S34" s="7"/>
      <c r="T34" s="7"/>
      <c r="U34" s="7"/>
    </row>
    <row r="35" spans="1:21" s="8" customFormat="1" ht="12" customHeight="1">
      <c r="A35" s="30"/>
      <c r="B35" s="28"/>
      <c r="C35" s="32"/>
      <c r="D35" s="28"/>
      <c r="E35" s="32"/>
      <c r="F35" s="28"/>
      <c r="G35" s="32"/>
      <c r="H35" s="28"/>
      <c r="I35" s="32"/>
      <c r="J35" s="28"/>
      <c r="K35" s="32"/>
      <c r="L35" s="28"/>
      <c r="M35" s="32"/>
      <c r="N35" s="28"/>
      <c r="O35" s="32"/>
      <c r="P35" s="28"/>
      <c r="Q35" s="32"/>
      <c r="R35" s="7"/>
      <c r="S35" s="7"/>
      <c r="T35" s="7"/>
      <c r="U35" s="7"/>
    </row>
    <row r="36" spans="1:18" s="8" customFormat="1" ht="12" customHeight="1">
      <c r="A36" s="28" t="s">
        <v>45</v>
      </c>
      <c r="B36" s="28"/>
      <c r="C36" s="33">
        <f>(C32+C33+C34)</f>
        <v>0</v>
      </c>
      <c r="D36" s="28"/>
      <c r="E36" s="33">
        <f>(E32+E33+E34)</f>
        <v>0</v>
      </c>
      <c r="F36" s="28"/>
      <c r="G36" s="33">
        <f>(G32+G33+G34)</f>
        <v>1957</v>
      </c>
      <c r="H36" s="28"/>
      <c r="I36" s="33">
        <f>(I32+I33+I34)</f>
        <v>0</v>
      </c>
      <c r="J36" s="28"/>
      <c r="K36" s="33">
        <f>(K32+K33+K34)</f>
        <v>1957</v>
      </c>
      <c r="L36" s="28"/>
      <c r="M36" s="33">
        <f>(M32+M33+M34)</f>
        <v>1434</v>
      </c>
      <c r="N36" s="28"/>
      <c r="O36" s="33">
        <f>(O32+O33+O34)</f>
        <v>523</v>
      </c>
      <c r="P36" s="28"/>
      <c r="Q36" s="33">
        <f>(Q32+Q33+Q34)</f>
        <v>0</v>
      </c>
      <c r="R36" s="7"/>
    </row>
    <row r="37" spans="1:18" s="8" customFormat="1" ht="12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9"/>
    </row>
    <row r="38" spans="1:18" s="8" customFormat="1" ht="12" customHeight="1">
      <c r="A38" s="28" t="s">
        <v>11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9"/>
    </row>
    <row r="39" spans="1:18" s="8" customFormat="1" ht="12" customHeight="1">
      <c r="A39" s="30" t="s">
        <v>29</v>
      </c>
      <c r="B39" s="30"/>
      <c r="C39" s="34">
        <v>0</v>
      </c>
      <c r="D39" s="28"/>
      <c r="E39" s="34">
        <v>1066</v>
      </c>
      <c r="F39" s="28"/>
      <c r="G39" s="34">
        <v>0</v>
      </c>
      <c r="H39" s="28"/>
      <c r="I39" s="34">
        <v>0</v>
      </c>
      <c r="J39" s="28"/>
      <c r="K39" s="28">
        <f>IF(SUM(C39:I39)=SUM(M39:Q39),SUM(C39:I39),SUM(M39:Q39)-SUM(C39:I39))</f>
        <v>1066</v>
      </c>
      <c r="L39" s="28"/>
      <c r="M39" s="34">
        <v>1015</v>
      </c>
      <c r="N39" s="28"/>
      <c r="O39" s="34">
        <v>0</v>
      </c>
      <c r="P39" s="28"/>
      <c r="Q39" s="34">
        <v>51</v>
      </c>
      <c r="R39" s="9"/>
    </row>
    <row r="40" spans="1:21" s="8" customFormat="1" ht="12" customHeight="1">
      <c r="A40" s="28" t="s">
        <v>30</v>
      </c>
      <c r="B40" s="28"/>
      <c r="C40" s="40">
        <v>0</v>
      </c>
      <c r="D40" s="29"/>
      <c r="E40" s="40">
        <v>1810</v>
      </c>
      <c r="F40" s="29"/>
      <c r="G40" s="40">
        <v>53</v>
      </c>
      <c r="H40" s="29"/>
      <c r="I40" s="40">
        <v>0</v>
      </c>
      <c r="J40" s="28"/>
      <c r="K40" s="33">
        <f>IF(SUM(C40:I40)=SUM(M40:Q40),SUM(C40:I40),SUM(M40:Q40)-SUM(C40:I40))</f>
        <v>1863</v>
      </c>
      <c r="L40" s="29"/>
      <c r="M40" s="40">
        <v>1724</v>
      </c>
      <c r="N40" s="29"/>
      <c r="O40" s="40">
        <v>53</v>
      </c>
      <c r="P40" s="29"/>
      <c r="Q40" s="40">
        <v>86</v>
      </c>
      <c r="R40" s="9"/>
      <c r="S40" s="7"/>
      <c r="T40" s="7"/>
      <c r="U40" s="7"/>
    </row>
    <row r="41" spans="1:18" s="8" customFormat="1" ht="12" customHeight="1">
      <c r="A41" s="28"/>
      <c r="B41" s="28"/>
      <c r="C41" s="43"/>
      <c r="D41" s="42"/>
      <c r="E41" s="43"/>
      <c r="F41" s="42"/>
      <c r="G41" s="43"/>
      <c r="H41" s="42"/>
      <c r="I41" s="43"/>
      <c r="J41" s="29"/>
      <c r="K41" s="28"/>
      <c r="L41" s="42"/>
      <c r="M41" s="43"/>
      <c r="N41" s="42"/>
      <c r="O41" s="43"/>
      <c r="P41" s="42"/>
      <c r="Q41" s="43"/>
      <c r="R41" s="7"/>
    </row>
    <row r="42" spans="1:21" s="8" customFormat="1" ht="12" customHeight="1">
      <c r="A42" s="30" t="s">
        <v>17</v>
      </c>
      <c r="B42" s="30"/>
      <c r="C42" s="35">
        <f>C39+C40</f>
        <v>0</v>
      </c>
      <c r="D42" s="28"/>
      <c r="E42" s="35">
        <f>E39+E40</f>
        <v>2876</v>
      </c>
      <c r="F42" s="28"/>
      <c r="G42" s="35">
        <f>G39+G40</f>
        <v>53</v>
      </c>
      <c r="H42" s="28"/>
      <c r="I42" s="35">
        <f>I39+I40</f>
        <v>0</v>
      </c>
      <c r="J42" s="28"/>
      <c r="K42" s="33">
        <f>IF(SUM(C42:I42)=SUM(M42:Q42),SUM(C42:I42),SUM(M42:Q42)-SUM(C42:I42))</f>
        <v>2929</v>
      </c>
      <c r="L42" s="28"/>
      <c r="M42" s="35">
        <f>M39+M40</f>
        <v>2739</v>
      </c>
      <c r="N42" s="28"/>
      <c r="O42" s="35">
        <f>O39+O40</f>
        <v>53</v>
      </c>
      <c r="P42" s="28"/>
      <c r="Q42" s="35">
        <f>Q39+Q40</f>
        <v>137</v>
      </c>
      <c r="R42" s="7"/>
      <c r="S42" s="7"/>
      <c r="T42" s="7"/>
      <c r="U42" s="7"/>
    </row>
    <row r="43" spans="1:21" s="8" customFormat="1" ht="12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9"/>
      <c r="S43" s="7"/>
      <c r="T43" s="7"/>
      <c r="U43" s="7"/>
    </row>
    <row r="44" spans="1:18" s="8" customFormat="1" ht="12" customHeight="1">
      <c r="A44" s="30" t="s">
        <v>12</v>
      </c>
      <c r="B44" s="30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9"/>
    </row>
    <row r="45" spans="1:18" s="8" customFormat="1" ht="12" customHeight="1">
      <c r="A45" s="30" t="s">
        <v>31</v>
      </c>
      <c r="B45" s="30"/>
      <c r="C45" s="34">
        <v>0</v>
      </c>
      <c r="D45" s="28"/>
      <c r="E45" s="34">
        <v>10616</v>
      </c>
      <c r="F45" s="28"/>
      <c r="G45" s="34">
        <v>0</v>
      </c>
      <c r="H45" s="28"/>
      <c r="I45" s="34">
        <v>0</v>
      </c>
      <c r="J45" s="28"/>
      <c r="K45" s="28">
        <f aca="true" t="shared" si="1" ref="K45:K50">IF(SUM(C45:I45)=SUM(M45:Q45),SUM(C45:I45),SUM(M45:Q45)-SUM(C45:I45))</f>
        <v>10616</v>
      </c>
      <c r="L45" s="28"/>
      <c r="M45" s="34">
        <v>10110</v>
      </c>
      <c r="N45" s="28"/>
      <c r="O45" s="34">
        <v>0</v>
      </c>
      <c r="P45" s="28"/>
      <c r="Q45" s="34">
        <v>506</v>
      </c>
      <c r="R45" s="9"/>
    </row>
    <row r="46" spans="1:17" s="8" customFormat="1" ht="12" customHeight="1">
      <c r="A46" s="30" t="s">
        <v>28</v>
      </c>
      <c r="B46" s="30"/>
      <c r="C46" s="34">
        <v>0</v>
      </c>
      <c r="D46" s="28"/>
      <c r="E46" s="34">
        <v>221081</v>
      </c>
      <c r="F46" s="28"/>
      <c r="G46" s="34">
        <v>0</v>
      </c>
      <c r="H46" s="28"/>
      <c r="I46" s="34">
        <v>0</v>
      </c>
      <c r="J46" s="28"/>
      <c r="K46" s="28">
        <f t="shared" si="1"/>
        <v>221081</v>
      </c>
      <c r="L46" s="28"/>
      <c r="M46" s="34">
        <v>185159</v>
      </c>
      <c r="N46" s="28"/>
      <c r="O46" s="34">
        <v>26044</v>
      </c>
      <c r="P46" s="28"/>
      <c r="Q46" s="34">
        <v>9878</v>
      </c>
    </row>
    <row r="47" spans="1:18" s="8" customFormat="1" ht="12" customHeight="1">
      <c r="A47" s="30" t="s">
        <v>32</v>
      </c>
      <c r="B47" s="30"/>
      <c r="C47" s="40">
        <v>0</v>
      </c>
      <c r="D47" s="28"/>
      <c r="E47" s="40">
        <v>0</v>
      </c>
      <c r="F47" s="28"/>
      <c r="G47" s="40">
        <v>80111</v>
      </c>
      <c r="H47" s="28"/>
      <c r="I47" s="40">
        <v>19380</v>
      </c>
      <c r="J47" s="28"/>
      <c r="K47" s="28">
        <f t="shared" si="1"/>
        <v>99491</v>
      </c>
      <c r="L47" s="28"/>
      <c r="M47" s="40">
        <v>25428</v>
      </c>
      <c r="N47" s="28"/>
      <c r="O47" s="40">
        <f>74064-1</f>
        <v>74063</v>
      </c>
      <c r="P47" s="28"/>
      <c r="Q47" s="40">
        <v>0</v>
      </c>
      <c r="R47" s="9"/>
    </row>
    <row r="48" spans="1:18" s="8" customFormat="1" ht="12" customHeight="1">
      <c r="A48" s="23" t="s">
        <v>33</v>
      </c>
      <c r="B48" s="23"/>
      <c r="C48" s="23">
        <v>0</v>
      </c>
      <c r="D48" s="23"/>
      <c r="E48" s="23">
        <v>10410</v>
      </c>
      <c r="F48" s="23"/>
      <c r="G48" s="23">
        <v>0</v>
      </c>
      <c r="H48" s="23"/>
      <c r="I48" s="23">
        <v>24457</v>
      </c>
      <c r="J48" s="23"/>
      <c r="K48" s="28">
        <f t="shared" si="1"/>
        <v>34867</v>
      </c>
      <c r="L48" s="23"/>
      <c r="M48" s="23">
        <v>9914</v>
      </c>
      <c r="N48" s="23"/>
      <c r="O48" s="23">
        <v>24457</v>
      </c>
      <c r="P48" s="23"/>
      <c r="Q48" s="23">
        <v>496</v>
      </c>
      <c r="R48" s="9"/>
    </row>
    <row r="49" spans="1:18" s="8" customFormat="1" ht="12" customHeight="1">
      <c r="A49" s="30" t="s">
        <v>34</v>
      </c>
      <c r="B49" s="30"/>
      <c r="C49" s="34">
        <v>0</v>
      </c>
      <c r="D49" s="28"/>
      <c r="E49" s="34">
        <v>19069</v>
      </c>
      <c r="F49" s="28"/>
      <c r="G49" s="34">
        <v>0</v>
      </c>
      <c r="H49" s="28"/>
      <c r="I49" s="34">
        <v>0</v>
      </c>
      <c r="J49" s="28"/>
      <c r="K49" s="29">
        <f t="shared" si="1"/>
        <v>19069</v>
      </c>
      <c r="L49" s="28" t="s">
        <v>9</v>
      </c>
      <c r="M49" s="34">
        <v>14831</v>
      </c>
      <c r="N49" s="28"/>
      <c r="O49" s="34">
        <v>0</v>
      </c>
      <c r="P49" s="28"/>
      <c r="Q49" s="34">
        <f>4237+1</f>
        <v>4238</v>
      </c>
      <c r="R49" s="7"/>
    </row>
    <row r="50" spans="1:18" s="8" customFormat="1" ht="12" customHeight="1">
      <c r="A50" s="30" t="s">
        <v>54</v>
      </c>
      <c r="B50" s="30"/>
      <c r="C50" s="34">
        <v>0</v>
      </c>
      <c r="D50" s="28"/>
      <c r="E50" s="34">
        <v>0</v>
      </c>
      <c r="F50" s="28"/>
      <c r="G50" s="34">
        <v>590</v>
      </c>
      <c r="H50" s="28"/>
      <c r="I50" s="34">
        <v>0</v>
      </c>
      <c r="J50" s="28"/>
      <c r="K50" s="44">
        <f t="shared" si="1"/>
        <v>590</v>
      </c>
      <c r="L50" s="28" t="s">
        <v>9</v>
      </c>
      <c r="M50" s="34">
        <v>0</v>
      </c>
      <c r="N50" s="28"/>
      <c r="O50" s="34">
        <v>590</v>
      </c>
      <c r="P50" s="28"/>
      <c r="Q50" s="34">
        <v>0</v>
      </c>
      <c r="R50" s="7"/>
    </row>
    <row r="51" spans="1:18" s="8" customFormat="1" ht="12" customHeight="1">
      <c r="A51" s="30"/>
      <c r="B51" s="30"/>
      <c r="C51" s="36"/>
      <c r="D51" s="28"/>
      <c r="E51" s="36"/>
      <c r="F51" s="28"/>
      <c r="G51" s="36"/>
      <c r="H51" s="28"/>
      <c r="I51" s="36"/>
      <c r="J51" s="28"/>
      <c r="K51" s="28"/>
      <c r="L51" s="28"/>
      <c r="M51" s="36"/>
      <c r="N51" s="28"/>
      <c r="O51" s="36"/>
      <c r="P51" s="28"/>
      <c r="Q51" s="36"/>
      <c r="R51" s="7"/>
    </row>
    <row r="52" spans="1:18" s="8" customFormat="1" ht="12" customHeight="1">
      <c r="A52" s="30" t="s">
        <v>40</v>
      </c>
      <c r="B52" s="30"/>
      <c r="C52" s="35">
        <f>SUM(C45:C50)</f>
        <v>0</v>
      </c>
      <c r="D52" s="28"/>
      <c r="E52" s="35">
        <f>SUM(E45:E50)</f>
        <v>261176</v>
      </c>
      <c r="F52" s="28"/>
      <c r="G52" s="35">
        <f>SUM(G45:G50)</f>
        <v>80701</v>
      </c>
      <c r="H52" s="28"/>
      <c r="I52" s="35">
        <f>SUM(I45:I50)</f>
        <v>43837</v>
      </c>
      <c r="J52" s="28"/>
      <c r="K52" s="33">
        <f>IF(SUM(C52:I52)=SUM(M52:Q52),SUM(C52:I52),SUM(M52:Q52)-SUM(C52:I52))</f>
        <v>385714</v>
      </c>
      <c r="L52" s="28"/>
      <c r="M52" s="35">
        <f>SUM(M45:M50)</f>
        <v>245442</v>
      </c>
      <c r="N52" s="28"/>
      <c r="O52" s="35">
        <f>SUM(O45:O50)</f>
        <v>125154</v>
      </c>
      <c r="P52" s="28"/>
      <c r="Q52" s="35">
        <f>SUM(Q45:Q50)</f>
        <v>15118</v>
      </c>
      <c r="R52" s="7"/>
    </row>
    <row r="53" spans="1:18" s="8" customFormat="1" ht="12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7"/>
    </row>
    <row r="54" spans="1:18" s="8" customFormat="1" ht="12" customHeight="1">
      <c r="A54" s="28" t="s">
        <v>13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9"/>
    </row>
    <row r="55" spans="1:18" s="8" customFormat="1" ht="12" customHeight="1">
      <c r="A55" s="28" t="s">
        <v>35</v>
      </c>
      <c r="B55" s="28"/>
      <c r="C55" s="28">
        <v>0</v>
      </c>
      <c r="D55" s="28"/>
      <c r="E55" s="28">
        <v>2177</v>
      </c>
      <c r="F55" s="28"/>
      <c r="G55" s="28">
        <v>0</v>
      </c>
      <c r="H55" s="28"/>
      <c r="I55" s="28">
        <v>0</v>
      </c>
      <c r="J55" s="28"/>
      <c r="K55" s="28">
        <f>IF(SUM(C55:I55)=SUM(M55:Q55),SUM(C55:I55),SUM(M55:Q55)-SUM(C55:I55))</f>
        <v>2177</v>
      </c>
      <c r="L55" s="28"/>
      <c r="M55" s="28">
        <v>2074</v>
      </c>
      <c r="N55" s="28"/>
      <c r="O55" s="28">
        <v>0</v>
      </c>
      <c r="P55" s="28"/>
      <c r="Q55" s="28">
        <f>104-1</f>
        <v>103</v>
      </c>
      <c r="R55" s="9"/>
    </row>
    <row r="56" spans="1:18" s="8" customFormat="1" ht="12" customHeight="1">
      <c r="A56" s="28" t="s">
        <v>39</v>
      </c>
      <c r="B56" s="28"/>
      <c r="C56" s="28">
        <v>0</v>
      </c>
      <c r="D56" s="28"/>
      <c r="E56" s="28">
        <v>3563</v>
      </c>
      <c r="F56" s="28"/>
      <c r="G56" s="28">
        <v>0</v>
      </c>
      <c r="H56" s="28"/>
      <c r="I56" s="28">
        <v>0</v>
      </c>
      <c r="J56" s="28"/>
      <c r="K56" s="44">
        <f>IF(SUM(C56:I56)=SUM(M56:Q56),SUM(C56:I56),SUM(M56:Q56)-SUM(C56:I56))</f>
        <v>3563</v>
      </c>
      <c r="L56" s="28"/>
      <c r="M56" s="28">
        <v>3393</v>
      </c>
      <c r="N56" s="28"/>
      <c r="O56" s="28">
        <v>0</v>
      </c>
      <c r="P56" s="28"/>
      <c r="Q56" s="28">
        <v>170</v>
      </c>
      <c r="R56" s="9"/>
    </row>
    <row r="57" spans="1:17" s="8" customFormat="1" ht="12" customHeight="1">
      <c r="A57" s="28"/>
      <c r="B57" s="28"/>
      <c r="C57" s="36"/>
      <c r="D57" s="28"/>
      <c r="E57" s="36"/>
      <c r="F57" s="28"/>
      <c r="G57" s="36"/>
      <c r="H57" s="28"/>
      <c r="I57" s="36"/>
      <c r="J57" s="28"/>
      <c r="K57" s="28"/>
      <c r="L57" s="28"/>
      <c r="M57" s="36"/>
      <c r="N57" s="28"/>
      <c r="O57" s="36"/>
      <c r="P57" s="28"/>
      <c r="Q57" s="36"/>
    </row>
    <row r="58" spans="1:17" s="8" customFormat="1" ht="12" customHeight="1">
      <c r="A58" s="30" t="s">
        <v>56</v>
      </c>
      <c r="B58" s="30"/>
      <c r="C58" s="23"/>
      <c r="D58" s="23"/>
      <c r="E58" s="23"/>
      <c r="F58" s="23"/>
      <c r="G58" s="23"/>
      <c r="H58" s="23"/>
      <c r="I58" s="23"/>
      <c r="J58" s="23"/>
      <c r="K58" s="28"/>
      <c r="L58" s="23"/>
      <c r="M58" s="23"/>
      <c r="N58" s="23"/>
      <c r="O58" s="23"/>
      <c r="P58" s="23"/>
      <c r="Q58" s="23"/>
    </row>
    <row r="59" spans="1:17" s="8" customFormat="1" ht="12" customHeight="1">
      <c r="A59" s="30" t="s">
        <v>55</v>
      </c>
      <c r="B59" s="30"/>
      <c r="C59" s="44">
        <v>0</v>
      </c>
      <c r="D59" s="28"/>
      <c r="E59" s="44">
        <v>1519</v>
      </c>
      <c r="F59" s="28"/>
      <c r="G59" s="44">
        <v>0</v>
      </c>
      <c r="H59" s="28"/>
      <c r="I59" s="44">
        <v>0</v>
      </c>
      <c r="J59" s="28"/>
      <c r="K59" s="44">
        <f>IF(SUM(C59:I59)=SUM(M59:Q59),SUM(C59:I59),SUM(M59:Q59)-SUM(C59:I59))</f>
        <v>1519</v>
      </c>
      <c r="L59" s="28"/>
      <c r="M59" s="44">
        <v>1446</v>
      </c>
      <c r="N59" s="29"/>
      <c r="O59" s="44">
        <v>0</v>
      </c>
      <c r="P59" s="29"/>
      <c r="Q59" s="44">
        <v>73</v>
      </c>
    </row>
    <row r="60" spans="1:17" s="8" customFormat="1" ht="12" customHeight="1">
      <c r="A60" s="30"/>
      <c r="B60" s="30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s="8" customFormat="1" ht="12" customHeight="1">
      <c r="A61" s="30" t="s">
        <v>18</v>
      </c>
      <c r="B61" s="30"/>
      <c r="C61" s="33">
        <f>SUM(C55:C56,C59)</f>
        <v>0</v>
      </c>
      <c r="D61" s="29"/>
      <c r="E61" s="33">
        <f>SUM(E55:E56,E59)</f>
        <v>7259</v>
      </c>
      <c r="F61" s="29"/>
      <c r="G61" s="33">
        <f>SUM(G55:G56,G59)</f>
        <v>0</v>
      </c>
      <c r="H61" s="29"/>
      <c r="I61" s="33">
        <f>SUM(I55:I56,I59)</f>
        <v>0</v>
      </c>
      <c r="J61" s="28"/>
      <c r="K61" s="33">
        <f>IF(SUM(C61:I61)=SUM(M61:Q61),SUM(C61:I61),SUM(M61:Q61)-SUM(C61:I61))</f>
        <v>7259</v>
      </c>
      <c r="L61" s="28"/>
      <c r="M61" s="33">
        <f>SUM(M55:M56,M59)</f>
        <v>6913</v>
      </c>
      <c r="N61" s="29"/>
      <c r="O61" s="33">
        <f>SUM(O55:O56,O59)</f>
        <v>0</v>
      </c>
      <c r="P61" s="29"/>
      <c r="Q61" s="33">
        <f>SUM(Q55:Q56,Q59)</f>
        <v>346</v>
      </c>
    </row>
    <row r="62" spans="1:17" s="8" customFormat="1" ht="12" customHeight="1">
      <c r="A62" s="30"/>
      <c r="B62" s="30"/>
      <c r="C62" s="23"/>
      <c r="D62" s="23"/>
      <c r="E62" s="23"/>
      <c r="F62" s="23"/>
      <c r="G62" s="23"/>
      <c r="H62" s="23"/>
      <c r="I62" s="23"/>
      <c r="J62" s="23"/>
      <c r="K62" s="28"/>
      <c r="L62" s="23"/>
      <c r="M62" s="23"/>
      <c r="N62" s="23"/>
      <c r="O62" s="23"/>
      <c r="P62" s="23"/>
      <c r="Q62" s="23"/>
    </row>
    <row r="63" spans="1:17" s="8" customFormat="1" ht="12" customHeight="1">
      <c r="A63" s="30" t="s">
        <v>14</v>
      </c>
      <c r="B63" s="30"/>
      <c r="C63" s="23"/>
      <c r="D63" s="23"/>
      <c r="E63" s="23"/>
      <c r="F63" s="23"/>
      <c r="G63" s="23"/>
      <c r="H63" s="23"/>
      <c r="I63" s="23"/>
      <c r="J63" s="23"/>
      <c r="K63" s="28"/>
      <c r="L63" s="23"/>
      <c r="M63" s="23"/>
      <c r="N63" s="23"/>
      <c r="O63" s="23"/>
      <c r="P63" s="23"/>
      <c r="Q63" s="23"/>
    </row>
    <row r="64" spans="1:18" s="8" customFormat="1" ht="12" customHeight="1">
      <c r="A64" s="30" t="s">
        <v>52</v>
      </c>
      <c r="B64" s="30"/>
      <c r="C64" s="23">
        <f>3932-2</f>
        <v>3930</v>
      </c>
      <c r="D64" s="23"/>
      <c r="E64" s="23">
        <v>0</v>
      </c>
      <c r="F64" s="23"/>
      <c r="G64" s="23">
        <v>0</v>
      </c>
      <c r="H64" s="23"/>
      <c r="I64" s="23">
        <v>0</v>
      </c>
      <c r="J64" s="23"/>
      <c r="K64" s="29">
        <f>IF(SUM(C64:I64)=SUM(M64:Q64),SUM(C64:I64),SUM(M64:Q64)-SUM(C64:I64))</f>
        <v>3930</v>
      </c>
      <c r="L64" s="23"/>
      <c r="M64" s="23">
        <v>0</v>
      </c>
      <c r="N64" s="23"/>
      <c r="O64" s="23">
        <f>3932-2</f>
        <v>3930</v>
      </c>
      <c r="P64" s="23"/>
      <c r="Q64" s="23">
        <v>0</v>
      </c>
      <c r="R64" s="9"/>
    </row>
    <row r="65" spans="1:18" s="8" customFormat="1" ht="12" customHeight="1">
      <c r="A65" s="30" t="s">
        <v>57</v>
      </c>
      <c r="B65" s="30"/>
      <c r="C65" s="23">
        <v>0</v>
      </c>
      <c r="D65" s="23"/>
      <c r="E65" s="23">
        <v>0</v>
      </c>
      <c r="F65" s="23"/>
      <c r="G65" s="23">
        <v>0</v>
      </c>
      <c r="H65" s="23"/>
      <c r="I65" s="23">
        <v>15372</v>
      </c>
      <c r="J65" s="23"/>
      <c r="K65" s="29">
        <f>IF(SUM(C65:I65)=SUM(M65:Q65),SUM(C65:I65),SUM(M65:Q65)-SUM(C65:I65))</f>
        <v>15372</v>
      </c>
      <c r="L65" s="23"/>
      <c r="M65" s="23">
        <v>0</v>
      </c>
      <c r="N65" s="23"/>
      <c r="O65" s="23">
        <v>15372</v>
      </c>
      <c r="P65" s="23"/>
      <c r="Q65" s="23">
        <v>0</v>
      </c>
      <c r="R65" s="9"/>
    </row>
    <row r="66" spans="1:18" s="8" customFormat="1" ht="12" customHeight="1">
      <c r="A66" s="30" t="s">
        <v>42</v>
      </c>
      <c r="B66" s="30"/>
      <c r="C66" s="34">
        <v>0</v>
      </c>
      <c r="D66" s="28"/>
      <c r="E66" s="34">
        <v>0</v>
      </c>
      <c r="F66" s="28"/>
      <c r="G66" s="34">
        <v>0</v>
      </c>
      <c r="H66" s="28"/>
      <c r="I66" s="34">
        <v>144610</v>
      </c>
      <c r="J66" s="28"/>
      <c r="K66" s="33">
        <f>IF(SUM(C66:I66)=SUM(M66:Q66),SUM(C66:I66),SUM(M66:Q66)-SUM(C66:I66))</f>
        <v>144610</v>
      </c>
      <c r="L66" s="28"/>
      <c r="M66" s="34">
        <v>0</v>
      </c>
      <c r="N66" s="28"/>
      <c r="O66" s="34">
        <v>144610</v>
      </c>
      <c r="P66" s="28"/>
      <c r="Q66" s="34">
        <v>0</v>
      </c>
      <c r="R66" s="9"/>
    </row>
    <row r="67" spans="1:18" s="8" customFormat="1" ht="12" customHeight="1">
      <c r="A67" s="30"/>
      <c r="B67" s="30"/>
      <c r="C67" s="36"/>
      <c r="D67" s="28"/>
      <c r="E67" s="36"/>
      <c r="F67" s="28"/>
      <c r="G67" s="36"/>
      <c r="H67" s="28"/>
      <c r="I67" s="36"/>
      <c r="J67" s="28"/>
      <c r="K67" s="28"/>
      <c r="L67" s="28"/>
      <c r="M67" s="36"/>
      <c r="N67" s="29"/>
      <c r="O67" s="36"/>
      <c r="P67" s="29"/>
      <c r="Q67" s="36"/>
      <c r="R67" s="9"/>
    </row>
    <row r="68" spans="1:18" s="8" customFormat="1" ht="12" customHeight="1">
      <c r="A68" s="30" t="s">
        <v>19</v>
      </c>
      <c r="B68" s="30"/>
      <c r="C68" s="33">
        <f>SUM(C64:C66)</f>
        <v>3930</v>
      </c>
      <c r="D68" s="28"/>
      <c r="E68" s="33">
        <f>SUM(E64:E66)</f>
        <v>0</v>
      </c>
      <c r="F68" s="28"/>
      <c r="G68" s="33">
        <f>SUM(G64:G66)</f>
        <v>0</v>
      </c>
      <c r="H68" s="28"/>
      <c r="I68" s="33">
        <f>SUM(I64:I66)</f>
        <v>159982</v>
      </c>
      <c r="J68" s="28"/>
      <c r="K68" s="33">
        <f>IF(SUM(C68:I68)=SUM(M68:Q68),SUM(C68:I68),SUM(M68:Q68)-SUM(C68:I68))</f>
        <v>163912</v>
      </c>
      <c r="L68" s="28"/>
      <c r="M68" s="33">
        <f>SUM(M64:M66)</f>
        <v>0</v>
      </c>
      <c r="N68" s="29"/>
      <c r="O68" s="33">
        <f>SUM(O64:O66)</f>
        <v>163912</v>
      </c>
      <c r="P68" s="29"/>
      <c r="Q68" s="33">
        <f>SUM(Q64:Q66)</f>
        <v>0</v>
      </c>
      <c r="R68" s="9"/>
    </row>
    <row r="69" spans="1:18" s="8" customFormat="1" ht="12" customHeight="1">
      <c r="A69" s="30"/>
      <c r="B69" s="30"/>
      <c r="C69" s="34"/>
      <c r="D69" s="28"/>
      <c r="E69" s="34"/>
      <c r="F69" s="28"/>
      <c r="G69" s="34"/>
      <c r="H69" s="28"/>
      <c r="I69" s="34"/>
      <c r="J69" s="28"/>
      <c r="K69" s="28"/>
      <c r="L69" s="28"/>
      <c r="M69" s="34"/>
      <c r="N69" s="28"/>
      <c r="O69" s="34"/>
      <c r="P69" s="28"/>
      <c r="Q69" s="34"/>
      <c r="R69" s="9"/>
    </row>
    <row r="70" spans="1:18" s="8" customFormat="1" ht="12" customHeight="1">
      <c r="A70" s="30" t="s">
        <v>10</v>
      </c>
      <c r="B70" s="30"/>
      <c r="C70" s="40">
        <v>0</v>
      </c>
      <c r="D70" s="28"/>
      <c r="E70" s="40">
        <v>5284368</v>
      </c>
      <c r="F70" s="28"/>
      <c r="G70" s="40">
        <v>81797</v>
      </c>
      <c r="H70" s="28"/>
      <c r="I70" s="40">
        <v>0</v>
      </c>
      <c r="J70" s="28"/>
      <c r="K70" s="33">
        <f>IF(SUM(C70:I70)=SUM(M70:Q70),SUM(C70:I70),SUM(M70:Q70)-SUM(C70:I70))</f>
        <v>5366165</v>
      </c>
      <c r="L70" s="28"/>
      <c r="M70" s="40">
        <v>0</v>
      </c>
      <c r="N70" s="28"/>
      <c r="O70" s="40">
        <f>5358009+1</f>
        <v>5358010</v>
      </c>
      <c r="P70" s="28"/>
      <c r="Q70" s="40">
        <v>8155</v>
      </c>
      <c r="R70" s="7"/>
    </row>
    <row r="71" spans="1:18" s="8" customFormat="1" ht="12" customHeight="1">
      <c r="A71" s="30"/>
      <c r="B71" s="30"/>
      <c r="C71" s="36"/>
      <c r="D71" s="28"/>
      <c r="E71" s="36"/>
      <c r="F71" s="28"/>
      <c r="G71" s="36"/>
      <c r="H71" s="28"/>
      <c r="I71" s="36"/>
      <c r="J71" s="28"/>
      <c r="K71" s="28"/>
      <c r="L71" s="28"/>
      <c r="M71" s="36"/>
      <c r="N71" s="28"/>
      <c r="O71" s="36"/>
      <c r="P71" s="28"/>
      <c r="Q71" s="36"/>
      <c r="R71" s="7"/>
    </row>
    <row r="72" spans="1:18" s="8" customFormat="1" ht="12" customHeight="1">
      <c r="A72" s="30" t="s">
        <v>48</v>
      </c>
      <c r="B72" s="30"/>
      <c r="C72" s="33">
        <f aca="true" t="shared" si="2" ref="C72:I72">SUM(C70,C68,C61,C52,C42,C36,C29)</f>
        <v>628690</v>
      </c>
      <c r="D72" s="29">
        <f t="shared" si="2"/>
        <v>0</v>
      </c>
      <c r="E72" s="33">
        <f t="shared" si="2"/>
        <v>5882504</v>
      </c>
      <c r="F72" s="29">
        <f t="shared" si="2"/>
        <v>0</v>
      </c>
      <c r="G72" s="33">
        <f t="shared" si="2"/>
        <v>219771</v>
      </c>
      <c r="H72" s="29">
        <f t="shared" si="2"/>
        <v>0</v>
      </c>
      <c r="I72" s="33">
        <f t="shared" si="2"/>
        <v>583332</v>
      </c>
      <c r="J72" s="29"/>
      <c r="K72" s="33">
        <f>IF(SUM(C72:I72)=SUM(M72:Q72),SUM(C72:I72),SUM(M72:Q72)-SUM(C72:I72))</f>
        <v>7314297</v>
      </c>
      <c r="L72" s="28"/>
      <c r="M72" s="33">
        <f>SUM(M70,M68,M61,M52,M42,M36,M29)</f>
        <v>836406</v>
      </c>
      <c r="N72" s="29">
        <f>SUM(N70,N68,N61,N52,N42,N36,N29)</f>
        <v>0</v>
      </c>
      <c r="O72" s="33">
        <f>SUM(O70,O68,O61,O52,O42,O36,O29)</f>
        <v>6434637</v>
      </c>
      <c r="P72" s="29">
        <f>SUM(P70,P68,P61,P52,P42,P36,P29)</f>
        <v>0</v>
      </c>
      <c r="Q72" s="33">
        <f>SUM(Q70,Q68,Q61,Q52,Q42,Q36,Q29)</f>
        <v>43254</v>
      </c>
      <c r="R72" s="7"/>
    </row>
    <row r="73" spans="1:18" s="8" customFormat="1" ht="12" customHeight="1">
      <c r="A73" s="30"/>
      <c r="B73" s="30"/>
      <c r="C73" s="29"/>
      <c r="D73" s="29"/>
      <c r="E73" s="29"/>
      <c r="F73" s="29"/>
      <c r="G73" s="29"/>
      <c r="H73" s="29"/>
      <c r="I73" s="29"/>
      <c r="J73" s="29"/>
      <c r="K73" s="29"/>
      <c r="L73" s="28"/>
      <c r="M73" s="29"/>
      <c r="N73" s="29"/>
      <c r="O73" s="29"/>
      <c r="P73" s="29"/>
      <c r="Q73" s="29"/>
      <c r="R73" s="7"/>
    </row>
    <row r="74" spans="1:18" s="8" customFormat="1" ht="12" customHeight="1">
      <c r="A74" s="30" t="s">
        <v>49</v>
      </c>
      <c r="B74" s="30"/>
      <c r="C74" s="29"/>
      <c r="D74" s="29"/>
      <c r="E74" s="29"/>
      <c r="F74" s="29"/>
      <c r="G74" s="29"/>
      <c r="H74" s="29"/>
      <c r="I74" s="29"/>
      <c r="J74" s="29"/>
      <c r="K74" s="29"/>
      <c r="L74" s="28"/>
      <c r="M74" s="29"/>
      <c r="N74" s="29"/>
      <c r="O74" s="29"/>
      <c r="P74" s="29"/>
      <c r="Q74" s="29"/>
      <c r="R74" s="7"/>
    </row>
    <row r="75" spans="1:18" s="8" customFormat="1" ht="12" customHeight="1">
      <c r="A75" s="30" t="s">
        <v>58</v>
      </c>
      <c r="B75" s="30"/>
      <c r="C75" s="44">
        <v>0</v>
      </c>
      <c r="D75" s="28"/>
      <c r="E75" s="44">
        <v>0</v>
      </c>
      <c r="F75" s="28"/>
      <c r="G75" s="44">
        <v>0</v>
      </c>
      <c r="H75" s="28"/>
      <c r="I75" s="44">
        <v>130000</v>
      </c>
      <c r="J75" s="28"/>
      <c r="K75" s="44">
        <f>IF(SUM(C75:I75)=SUM(M75:Q75),SUM(C75:I75),SUM(M75:Q75)-SUM(C75:I75))</f>
        <v>130000</v>
      </c>
      <c r="L75" s="28"/>
      <c r="M75" s="44">
        <v>0</v>
      </c>
      <c r="N75" s="28"/>
      <c r="O75" s="44">
        <v>130000</v>
      </c>
      <c r="P75" s="28"/>
      <c r="Q75" s="44">
        <v>0</v>
      </c>
      <c r="R75" s="7"/>
    </row>
    <row r="76" spans="1:18" s="8" customFormat="1" ht="12" customHeight="1">
      <c r="A76" s="30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8"/>
      <c r="M76" s="29"/>
      <c r="N76" s="29"/>
      <c r="O76" s="29"/>
      <c r="P76" s="29"/>
      <c r="Q76" s="29"/>
      <c r="R76" s="7"/>
    </row>
    <row r="77" spans="1:18" s="8" customFormat="1" ht="12" customHeight="1">
      <c r="A77" s="30" t="s">
        <v>50</v>
      </c>
      <c r="B77" s="30"/>
      <c r="C77" s="44">
        <f>C72+C75</f>
        <v>628690</v>
      </c>
      <c r="D77" s="29"/>
      <c r="E77" s="44">
        <f>E72+E75</f>
        <v>5882504</v>
      </c>
      <c r="F77" s="29"/>
      <c r="G77" s="44">
        <f>G72+G75</f>
        <v>219771</v>
      </c>
      <c r="H77" s="29"/>
      <c r="I77" s="44">
        <f>I72+I75</f>
        <v>713332</v>
      </c>
      <c r="J77" s="29"/>
      <c r="K77" s="44">
        <f>K72+K75</f>
        <v>7444297</v>
      </c>
      <c r="L77" s="28"/>
      <c r="M77" s="44">
        <f>M72+M75</f>
        <v>836406</v>
      </c>
      <c r="N77" s="29"/>
      <c r="O77" s="44">
        <f>O72+O75</f>
        <v>6564637</v>
      </c>
      <c r="P77" s="29"/>
      <c r="Q77" s="44">
        <f>Q72+Q75</f>
        <v>43254</v>
      </c>
      <c r="R77" s="7"/>
    </row>
    <row r="78" spans="1:18" s="8" customFormat="1" ht="12" customHeight="1">
      <c r="A78" s="30"/>
      <c r="B78" s="30"/>
      <c r="C78" s="29"/>
      <c r="D78" s="29"/>
      <c r="E78" s="29"/>
      <c r="F78" s="29"/>
      <c r="G78" s="29"/>
      <c r="H78" s="29"/>
      <c r="I78" s="29"/>
      <c r="J78" s="29"/>
      <c r="K78" s="29"/>
      <c r="L78" s="28"/>
      <c r="M78" s="29"/>
      <c r="N78" s="29"/>
      <c r="O78" s="29"/>
      <c r="P78" s="29"/>
      <c r="Q78" s="29"/>
      <c r="R78" s="7"/>
    </row>
    <row r="79" spans="1:18" s="8" customFormat="1" ht="12" customHeight="1">
      <c r="A79" s="28" t="s">
        <v>15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9"/>
    </row>
    <row r="80" spans="1:18" s="8" customFormat="1" ht="12" customHeight="1">
      <c r="A80" s="30" t="s">
        <v>36</v>
      </c>
      <c r="B80" s="28"/>
      <c r="C80" s="28">
        <v>0</v>
      </c>
      <c r="D80" s="28"/>
      <c r="E80" s="28">
        <v>0</v>
      </c>
      <c r="F80" s="28"/>
      <c r="G80" s="28">
        <v>0</v>
      </c>
      <c r="H80" s="28"/>
      <c r="I80" s="28">
        <f>1904595+1</f>
        <v>1904596</v>
      </c>
      <c r="J80" s="28"/>
      <c r="K80" s="29">
        <f>IF(SUM(C80:I80)=SUM(M80:Q80),SUM(C80:I80),SUM(M80:Q80)-SUM(C80:I80))</f>
        <v>1904596</v>
      </c>
      <c r="L80" s="28"/>
      <c r="M80" s="28">
        <f>290614+22638</f>
        <v>313252</v>
      </c>
      <c r="N80" s="28"/>
      <c r="O80" s="28">
        <f>1613981+1-22638</f>
        <v>1591344</v>
      </c>
      <c r="P80" s="28"/>
      <c r="Q80" s="28">
        <v>0</v>
      </c>
      <c r="R80" s="9"/>
    </row>
    <row r="81" spans="1:18" s="8" customFormat="1" ht="12" customHeight="1">
      <c r="A81" s="30" t="s">
        <v>59</v>
      </c>
      <c r="B81" s="28"/>
      <c r="C81" s="28"/>
      <c r="D81" s="28"/>
      <c r="E81" s="28"/>
      <c r="F81" s="28"/>
      <c r="G81" s="28"/>
      <c r="H81" s="28"/>
      <c r="I81" s="28"/>
      <c r="J81" s="28"/>
      <c r="K81" s="29"/>
      <c r="L81" s="28"/>
      <c r="M81" s="28"/>
      <c r="N81" s="28"/>
      <c r="O81" s="28"/>
      <c r="P81" s="28"/>
      <c r="Q81" s="28"/>
      <c r="R81" s="9"/>
    </row>
    <row r="82" spans="1:18" s="8" customFormat="1" ht="12" customHeight="1">
      <c r="A82" s="30" t="s">
        <v>61</v>
      </c>
      <c r="B82" s="30"/>
      <c r="C82" s="40">
        <v>0</v>
      </c>
      <c r="D82" s="29"/>
      <c r="E82" s="40">
        <v>0</v>
      </c>
      <c r="F82" s="29"/>
      <c r="G82" s="40">
        <v>0</v>
      </c>
      <c r="H82" s="29"/>
      <c r="I82" s="40">
        <v>133521</v>
      </c>
      <c r="J82" s="29"/>
      <c r="K82" s="29">
        <f>IF(SUM(C82:I82)=SUM(M82:Q82),SUM(C82:I82),SUM(M82:Q82)-SUM(C82:I82))</f>
        <v>133521</v>
      </c>
      <c r="L82" s="29"/>
      <c r="M82" s="40">
        <v>0</v>
      </c>
      <c r="N82" s="29"/>
      <c r="O82" s="40">
        <v>133521</v>
      </c>
      <c r="P82" s="29"/>
      <c r="Q82" s="40">
        <v>0</v>
      </c>
      <c r="R82" s="9"/>
    </row>
    <row r="83" spans="1:18" s="8" customFormat="1" ht="12" customHeight="1">
      <c r="A83" s="30" t="s">
        <v>60</v>
      </c>
      <c r="B83" s="30"/>
      <c r="C83" s="40"/>
      <c r="D83" s="28"/>
      <c r="E83" s="40"/>
      <c r="F83" s="28"/>
      <c r="G83" s="40"/>
      <c r="H83" s="28"/>
      <c r="I83" s="40"/>
      <c r="J83" s="28"/>
      <c r="K83" s="29"/>
      <c r="L83" s="28"/>
      <c r="M83" s="40"/>
      <c r="N83" s="28"/>
      <c r="O83" s="40"/>
      <c r="P83" s="28"/>
      <c r="Q83" s="40"/>
      <c r="R83" s="9"/>
    </row>
    <row r="84" spans="1:18" s="8" customFormat="1" ht="12" customHeight="1">
      <c r="A84" s="30" t="s">
        <v>62</v>
      </c>
      <c r="B84" s="30"/>
      <c r="C84" s="46">
        <v>0</v>
      </c>
      <c r="D84" s="28"/>
      <c r="E84" s="46">
        <v>0</v>
      </c>
      <c r="F84" s="28"/>
      <c r="G84" s="46">
        <v>0</v>
      </c>
      <c r="H84" s="28"/>
      <c r="I84" s="46">
        <v>4124</v>
      </c>
      <c r="J84" s="28"/>
      <c r="K84" s="44">
        <f>IF(SUM(C84:I84)=SUM(M84:Q84),SUM(C84:I84),SUM(M84:Q84)-SUM(C84:I84))</f>
        <v>4124</v>
      </c>
      <c r="L84" s="28"/>
      <c r="M84" s="46">
        <v>0</v>
      </c>
      <c r="N84" s="28"/>
      <c r="O84" s="46">
        <v>4124</v>
      </c>
      <c r="P84" s="28"/>
      <c r="Q84" s="46">
        <v>0</v>
      </c>
      <c r="R84" s="9"/>
    </row>
    <row r="85" spans="1:18" s="8" customFormat="1" ht="12" customHeight="1">
      <c r="A85" s="30"/>
      <c r="B85" s="30"/>
      <c r="C85" s="40"/>
      <c r="D85" s="28"/>
      <c r="E85" s="40"/>
      <c r="F85" s="28"/>
      <c r="G85" s="40"/>
      <c r="H85" s="28"/>
      <c r="I85" s="40"/>
      <c r="J85" s="28"/>
      <c r="K85" s="29"/>
      <c r="L85" s="28"/>
      <c r="M85" s="40"/>
      <c r="N85" s="28"/>
      <c r="O85" s="40"/>
      <c r="P85" s="28"/>
      <c r="Q85" s="40"/>
      <c r="R85" s="9"/>
    </row>
    <row r="86" spans="1:18" s="8" customFormat="1" ht="12" customHeight="1">
      <c r="A86" s="30" t="s">
        <v>20</v>
      </c>
      <c r="B86" s="30"/>
      <c r="C86" s="33">
        <f>SUM(C80:C84)</f>
        <v>0</v>
      </c>
      <c r="D86" s="28"/>
      <c r="E86" s="33">
        <f>SUM(E80:E84)</f>
        <v>0</v>
      </c>
      <c r="F86" s="28"/>
      <c r="G86" s="33">
        <f>SUM(G80:G84)</f>
        <v>0</v>
      </c>
      <c r="H86" s="28"/>
      <c r="I86" s="33">
        <f>SUM(I80:I84)</f>
        <v>2042241</v>
      </c>
      <c r="J86" s="29"/>
      <c r="K86" s="33">
        <f>IF(SUM(C86:I86)=SUM(M86:Q86),SUM(C86:I86),SUM(M86:Q86)-SUM(C86:I86))</f>
        <v>2042241</v>
      </c>
      <c r="L86" s="28"/>
      <c r="M86" s="33">
        <f>SUM(M80:M84)</f>
        <v>313252</v>
      </c>
      <c r="N86" s="28"/>
      <c r="O86" s="33">
        <f>SUM(O80:O84)</f>
        <v>1728989</v>
      </c>
      <c r="P86" s="28"/>
      <c r="Q86" s="33">
        <f>SUM(Q80:Q84)</f>
        <v>0</v>
      </c>
      <c r="R86" s="7"/>
    </row>
    <row r="87" spans="1:18" s="8" customFormat="1" ht="12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7"/>
    </row>
    <row r="88" spans="1:18" s="8" customFormat="1" ht="12" customHeight="1" thickBot="1">
      <c r="A88" s="30" t="s">
        <v>21</v>
      </c>
      <c r="B88" s="30"/>
      <c r="C88" s="37">
        <f>C77+C86</f>
        <v>628690</v>
      </c>
      <c r="D88" s="28"/>
      <c r="E88" s="37">
        <f>E77+E86</f>
        <v>5882504</v>
      </c>
      <c r="F88" s="28"/>
      <c r="G88" s="37">
        <f>G77+G86</f>
        <v>219771</v>
      </c>
      <c r="H88" s="28"/>
      <c r="I88" s="37">
        <f>I77+I86</f>
        <v>2755573</v>
      </c>
      <c r="J88" s="28"/>
      <c r="K88" s="37">
        <f>IF(SUM(C88:I88)=SUM(M88:Q88),SUM(C88:I88),SUM(M88:Q88)-SUM(C88:I88))</f>
        <v>9486538</v>
      </c>
      <c r="L88" s="28"/>
      <c r="M88" s="37">
        <f>M77+M86</f>
        <v>1149658</v>
      </c>
      <c r="N88" s="28"/>
      <c r="O88" s="37">
        <f>O77+O86</f>
        <v>8293626</v>
      </c>
      <c r="P88" s="28"/>
      <c r="Q88" s="37">
        <f>Q77+Q86</f>
        <v>43254</v>
      </c>
      <c r="R88" s="7"/>
    </row>
    <row r="89" spans="1:18" s="8" customFormat="1" ht="12" customHeight="1" thickTop="1">
      <c r="A89" s="28"/>
      <c r="B89" s="28"/>
      <c r="C89" s="29"/>
      <c r="D89" s="28"/>
      <c r="E89" s="29"/>
      <c r="F89" s="28"/>
      <c r="G89" s="29"/>
      <c r="H89" s="28"/>
      <c r="I89" s="29"/>
      <c r="J89" s="28"/>
      <c r="K89" s="29"/>
      <c r="L89" s="28"/>
      <c r="M89" s="29"/>
      <c r="N89" s="28"/>
      <c r="O89" s="29"/>
      <c r="P89" s="28"/>
      <c r="Q89" s="29"/>
      <c r="R89" s="7"/>
    </row>
    <row r="90" spans="1:18" s="8" customFormat="1" ht="12" customHeight="1">
      <c r="A90" s="7"/>
      <c r="B90" s="7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7"/>
    </row>
    <row r="91" spans="1:18" s="8" customFormat="1" ht="12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s="8" customFormat="1" ht="12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s="8" customFormat="1" ht="12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s="8" customFormat="1" ht="12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s="8" customFormat="1" ht="12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s="8" customFormat="1" ht="12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7" s="8" customFormat="1" ht="12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8" customFormat="1" ht="12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="8" customFormat="1" ht="12" customHeight="1"/>
    <row r="100" s="8" customFormat="1" ht="12" customHeight="1"/>
    <row r="101" s="8" customFormat="1" ht="12" customHeight="1"/>
    <row r="102" spans="1:17" ht="12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2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</sheetData>
  <sheetProtection/>
  <mergeCells count="5">
    <mergeCell ref="C4:G4"/>
    <mergeCell ref="C3:Q3"/>
    <mergeCell ref="C5:Q5"/>
    <mergeCell ref="C6:Q6"/>
    <mergeCell ref="A2:A7"/>
  </mergeCells>
  <conditionalFormatting sqref="K1:K2 K4 K7:K65536">
    <cfRule type="cellIs" priority="4" dxfId="1" operator="equal" stopIfTrue="1">
      <formula>-1</formula>
    </cfRule>
    <cfRule type="cellIs" priority="5" dxfId="1" operator="equal" stopIfTrue="1">
      <formula>1</formula>
    </cfRule>
  </conditionalFormatting>
  <conditionalFormatting sqref="R63:IV86 A63:Q88 A15:IV62">
    <cfRule type="expression" priority="6" dxfId="0" stopIfTrue="1">
      <formula>MOD(ROW(),2)=1</formula>
    </cfRule>
  </conditionalFormatting>
  <printOptions horizontalCentered="1"/>
  <pageMargins left="0.25" right="0.25" top="0.75" bottom="0.5" header="0.3" footer="0.3"/>
  <pageSetup fitToHeight="0" fitToWidth="1" horizontalDpi="600" verticalDpi="600" orientation="landscape" scale="87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fssadmin</cp:lastModifiedBy>
  <cp:lastPrinted>2012-10-02T19:47:53Z</cp:lastPrinted>
  <dcterms:created xsi:type="dcterms:W3CDTF">2002-11-21T21:49:29Z</dcterms:created>
  <dcterms:modified xsi:type="dcterms:W3CDTF">2012-10-02T19:52:57Z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582541785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1986281349</vt:i4>
  </property>
  <property fmtid="{D5CDD505-2E9C-101B-9397-08002B2CF9AE}" pid="7" name="_ReviewingToolsShownOnce">
    <vt:lpwstr/>
  </property>
</Properties>
</file>