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SUHSC-S" sheetId="1" r:id="rId1"/>
  </sheets>
  <definedNames>
    <definedName name="\P">'c2b LSUHSC-S'!#REF!</definedName>
    <definedName name="ACAD_SUPP">'c2b LSUHSC-S'!#REF!</definedName>
    <definedName name="DASH">'c2b LSUHSC-S'!#REF!</definedName>
    <definedName name="H_1">'c2b LSUHSC-S'!$A$3:$Q$15</definedName>
    <definedName name="INSTIT_SUPP">'c2b LSUHSC-S'!#REF!</definedName>
    <definedName name="P_1">'c2b LSUHSC-S'!$A$16:$Q$225</definedName>
    <definedName name="_xlnm.Print_Area" localSheetId="0">'c2b LSUHSC-S'!$A$16:$Q$252</definedName>
    <definedName name="_xlnm.Print_Titles" localSheetId="0">'c2b LSUHSC-S'!$1:$15</definedName>
    <definedName name="Print_Titles_MI">'c2b LSUHSC-S'!$3:$15</definedName>
    <definedName name="PUBLIC_SERV">'c2b LSUHSC-S'!#REF!</definedName>
    <definedName name="RESEARCH">'c2b LSUHSC-S'!#REF!</definedName>
    <definedName name="STUD_SERV">'c2b LSUHSC-S'!#REF!</definedName>
  </definedNames>
  <calcPr fullCalcOnLoad="1"/>
</workbook>
</file>

<file path=xl/sharedStrings.xml><?xml version="1.0" encoding="utf-8"?>
<sst xmlns="http://schemas.openxmlformats.org/spreadsheetml/2006/main" count="349" uniqueCount="150">
  <si>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</si>
  <si>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</si>
  <si>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</si>
  <si>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</si>
  <si>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</si>
  <si>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</si>
  <si>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</si>
  <si>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</si>
  <si>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</si>
  <si>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</si>
  <si>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</si>
  <si>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</si>
  <si>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/>
  </si>
  <si>
    <t xml:space="preserve"> </t>
  </si>
  <si>
    <t>Educational and general:</t>
  </si>
  <si>
    <t xml:space="preserve"> Transfers--</t>
  </si>
  <si>
    <t>Indirect Cost</t>
  </si>
  <si>
    <t>ANALYSIS C-2B</t>
  </si>
  <si>
    <t>Current Restricted Fund Expenditures</t>
  </si>
  <si>
    <t>For the year ended June 30, 2009</t>
  </si>
  <si>
    <t xml:space="preserve">   Allied health -</t>
  </si>
  <si>
    <t xml:space="preserve">   Basic health sciences -</t>
  </si>
  <si>
    <t xml:space="preserve">   Medicine -</t>
  </si>
  <si>
    <t xml:space="preserve">   Other -</t>
  </si>
  <si>
    <t xml:space="preserve">  Research --</t>
  </si>
  <si>
    <t xml:space="preserve">  Public Service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</si>
  <si>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</si>
  <si>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</si>
  <si>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</si>
  <si>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</si>
  <si>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</si>
  <si>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Institutional Support --</t>
  </si>
  <si>
    <t xml:space="preserve">   Executive management - </t>
  </si>
  <si>
    <t xml:space="preserve">   Institutional support - </t>
  </si>
  <si>
    <t xml:space="preserve">   Fiscal operations - </t>
  </si>
  <si>
    <t xml:space="preserve">   General administrative services - </t>
  </si>
  <si>
    <t xml:space="preserve">   Logistical services - </t>
  </si>
  <si>
    <t xml:space="preserve">  Operation and Maintenance of Plant --</t>
  </si>
  <si>
    <t xml:space="preserve">   General operations -</t>
  </si>
  <si>
    <t xml:space="preserve">  Scholarships and Fellowships --</t>
  </si>
  <si>
    <t xml:space="preserve">  Nonmandatory transfers for --</t>
  </si>
  <si>
    <t xml:space="preserve"> Hospitals--</t>
  </si>
  <si>
    <t xml:space="preserve"> Auxiliary Enterprises--</t>
  </si>
  <si>
    <t xml:space="preserve">    Cardiopulmonary science                      </t>
  </si>
  <si>
    <t xml:space="preserve">    Child and family services                    </t>
  </si>
  <si>
    <t xml:space="preserve">    Clinical laboratory sciences                 </t>
  </si>
  <si>
    <t xml:space="preserve">    Communication disorders 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</si>
  <si>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</si>
  <si>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</si>
  <si>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</si>
  <si>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Dean                        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</si>
  <si>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</si>
  <si>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</si>
  <si>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</si>
  <si>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Biometry                    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</si>
  <si>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</si>
  <si>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</si>
  <si>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</si>
  <si>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Physiology                                   </t>
  </si>
  <si>
    <t xml:space="preserve">    Multidisciplinary                            </t>
  </si>
  <si>
    <t xml:space="preserve">     Total basic health sciences                </t>
  </si>
  <si>
    <t xml:space="preserve">    Anesthesiology                              </t>
  </si>
  <si>
    <t xml:space="preserve">    Emergency medicine                           </t>
  </si>
  <si>
    <t xml:space="preserve">    Family medicine                              </t>
  </si>
  <si>
    <t xml:space="preserve">    LSUHSC Unit-E A  Conway medical center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</si>
  <si>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</si>
  <si>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</si>
  <si>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</si>
  <si>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</si>
  <si>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</si>
  <si>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</si>
  <si>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</si>
  <si>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</si>
  <si>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</si>
  <si>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</si>
  <si>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</si>
  <si>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</si>
  <si>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Arthritis and rheumatology center            </t>
  </si>
  <si>
    <t xml:space="preserve">    Cancer center                               </t>
  </si>
  <si>
    <t xml:space="preserve">    Medical faculty practice                     </t>
  </si>
  <si>
    <t xml:space="preserve">    Medical dean                                 </t>
  </si>
  <si>
    <t xml:space="preserve">     Total medicine                             </t>
  </si>
  <si>
    <t xml:space="preserve">    Medicine - Dean Medical School Shreveport   </t>
  </si>
  <si>
    <t xml:space="preserve">      Total instruction                         </t>
  </si>
  <si>
    <t xml:space="preserve">    Sponsored projects administration            </t>
  </si>
  <si>
    <t xml:space="preserve">    Vice Chancellor Business &amp; Reimbursements    </t>
  </si>
  <si>
    <t xml:space="preserve">      Total research                             </t>
  </si>
  <si>
    <t xml:space="preserve">    Library-Administration                       </t>
  </si>
  <si>
    <t xml:space="preserve">    Information Technology Administration       </t>
  </si>
  <si>
    <t xml:space="preserve">    G/S-Dean-Administration           </t>
  </si>
  <si>
    <t xml:space="preserve">    LSUHSC Huey P Long                           </t>
  </si>
  <si>
    <t xml:space="preserve">    Physicians Billing                           </t>
  </si>
  <si>
    <t xml:space="preserve">    Physical Plant Administration               </t>
  </si>
  <si>
    <t xml:space="preserve">     Total other                              </t>
  </si>
  <si>
    <t xml:space="preserve">      Total public service                      </t>
  </si>
  <si>
    <t xml:space="preserve">    Medicine - Medical School Dean               </t>
  </si>
  <si>
    <t xml:space="preserve">    Medicine - Neurosurgery                     </t>
  </si>
  <si>
    <t xml:space="preserve">   Animal laboratories                          </t>
  </si>
  <si>
    <t xml:space="preserve">   Library services                             </t>
  </si>
  <si>
    <t xml:space="preserve">   Sponsored Projects Admin                     </t>
  </si>
  <si>
    <t xml:space="preserve">      Total academic support                    </t>
  </si>
  <si>
    <t xml:space="preserve">    Student services-medicine-Student Affairs   </t>
  </si>
  <si>
    <t xml:space="preserve">    Chancellor                                  </t>
  </si>
  <si>
    <t xml:space="preserve">     Total executive management                  </t>
  </si>
  <si>
    <t xml:space="preserve">    Accounting services                          </t>
  </si>
  <si>
    <t xml:space="preserve">    Information technology                      </t>
  </si>
  <si>
    <t xml:space="preserve">    Human resource management                    </t>
  </si>
  <si>
    <t xml:space="preserve">    Environmental health and safety             </t>
  </si>
  <si>
    <t xml:space="preserve">     Total institutional support                 </t>
  </si>
  <si>
    <t xml:space="preserve">    Audit expense-legislative auditor            </t>
  </si>
  <si>
    <t xml:space="preserve">    Audit expense-LSU system auditor            </t>
  </si>
  <si>
    <t xml:space="preserve">    Budget and planning                          </t>
  </si>
  <si>
    <t xml:space="preserve">    Internal audits                             </t>
  </si>
  <si>
    <t xml:space="preserve">    Reimbursements                               </t>
  </si>
  <si>
    <t xml:space="preserve">     Total fiscal operations                     </t>
  </si>
  <si>
    <t xml:space="preserve">    Commencements                               </t>
  </si>
  <si>
    <t xml:space="preserve">    HSC Activities                              </t>
  </si>
  <si>
    <t xml:space="preserve">    Information services                         </t>
  </si>
  <si>
    <t xml:space="preserve">    Insurance expense                            </t>
  </si>
  <si>
    <t xml:space="preserve">    Legal services                              </t>
  </si>
  <si>
    <t xml:space="preserve">     Total general administrative services       </t>
  </si>
  <si>
    <t xml:space="preserve">    Campus mail services                        </t>
  </si>
  <si>
    <t xml:space="preserve">    Campus police                                </t>
  </si>
  <si>
    <t xml:space="preserve">    Campus safety                               </t>
  </si>
  <si>
    <t xml:space="preserve">    Logistical Services                         </t>
  </si>
  <si>
    <t xml:space="preserve">    Purchasing                                   </t>
  </si>
  <si>
    <t xml:space="preserve">     Total logistical services                  </t>
  </si>
  <si>
    <t xml:space="preserve">      Total institutional support               </t>
  </si>
  <si>
    <t xml:space="preserve">    Buildings and operations                     </t>
  </si>
  <si>
    <t xml:space="preserve">    Grounds                                     </t>
  </si>
  <si>
    <t xml:space="preserve">    Housekeeping                                 </t>
  </si>
  <si>
    <t xml:space="preserve">    Utilities                                    </t>
  </si>
  <si>
    <t xml:space="preserve">     Total general operations                    </t>
  </si>
  <si>
    <t xml:space="preserve">   Scholarships                                 </t>
  </si>
  <si>
    <t xml:space="preserve">   Fellowships                                   </t>
  </si>
  <si>
    <t xml:space="preserve">      Total scholarships and fellowships        </t>
  </si>
  <si>
    <t xml:space="preserve">   Capital improvements                         </t>
  </si>
  <si>
    <t xml:space="preserve">  Hospital                                      </t>
  </si>
  <si>
    <t xml:space="preserve">  Expenditures                                  </t>
  </si>
  <si>
    <t xml:space="preserve">      Total auxiliary enterprises               </t>
  </si>
  <si>
    <t xml:space="preserve">      Total academic administration and personnel development                      </t>
  </si>
  <si>
    <t xml:space="preserve">    Vice-chancellor for business and reimbursements</t>
  </si>
  <si>
    <t xml:space="preserve">    Materials management and transportation</t>
  </si>
  <si>
    <t xml:space="preserve">        Total educational and  general expenditures</t>
  </si>
  <si>
    <t xml:space="preserve">   Nonmandatory transfers for renewels and replacements                    </t>
  </si>
  <si>
    <t xml:space="preserve">         Total educatoinal and general expenditures and transfers              </t>
  </si>
  <si>
    <t xml:space="preserve">      Total nonmandatory transfers</t>
  </si>
  <si>
    <t xml:space="preserve">    Program allocations                                     </t>
  </si>
  <si>
    <t xml:space="preserve">    Professional liability insurance             </t>
  </si>
  <si>
    <t xml:space="preserve">    Nur Physician Support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</si>
</sst>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&quot;$&quot;#,##0"/>
  </numFmts>
  <fonts count="24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1" applyNumberFormat="0" applyAlignment="0" applyProtection="0"/>
    <xf numFmtId="0" fontId="11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37" fontId="0" fillId="0" borderId="0">
      <alignment/>
      <protection/>
    </xf>
    <xf numFmtId="0" fontId="0" fillId="5" borderId="7" applyNumberFormat="0" applyFont="0" applyAlignment="0" applyProtection="0"/>
    <xf numFmtId="0" fontId="20" fillId="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49" fontId="2" fillId="0" borderId="0" xfId="42" applyNumberFormat="1" applyFont="1" applyAlignment="1" applyProtection="1">
      <alignment vertical="center"/>
      <protection/>
    </xf>
    <xf numFmtId="49" fontId="2" fillId="0" borderId="0" xfId="42" applyNumberFormat="1" applyFont="1" applyFill="1" applyAlignment="1" applyProtection="1">
      <alignment vertical="center"/>
      <protection/>
    </xf>
    <xf numFmtId="49" fontId="2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7" fontId="6" fillId="0" borderId="12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167" fontId="6" fillId="0" borderId="0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37" fontId="0" fillId="0" borderId="0" xfId="55" applyFill="1">
      <alignment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Alignment="1">
      <alignment vertical="center"/>
    </xf>
    <xf numFmtId="37" fontId="23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0</xdr:col>
      <xdr:colOff>2571750</xdr:colOff>
      <xdr:row>9</xdr:row>
      <xdr:rowOff>104775</xdr:rowOff>
    </xdr:to>
    <xdr:pic>
      <xdr:nvPicPr>
        <xdr:cNvPr id="1" name="Picture 4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295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86"/>
  <sheetViews>
    <sheetView showGridLines="0" tabSelected="1" defaultGridColor="0" zoomScale="75" zoomScaleNormal="75" zoomScalePageLayoutView="0" colorId="22" workbookViewId="0" topLeftCell="A1">
      <selection activeCell="A1" sqref="A1:A8"/>
    </sheetView>
  </sheetViews>
  <sheetFormatPr defaultColWidth="9.140625" defaultRowHeight="12"/>
  <cols>
    <col min="1" max="1" width="55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2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14.57421875" style="1" customWidth="1"/>
    <col min="18" max="18" width="7.57421875" style="4" customWidth="1"/>
    <col min="19" max="16384" width="9.00390625" style="1" customWidth="1"/>
  </cols>
  <sheetData>
    <row r="1" spans="1:256" s="2" customFormat="1" ht="12">
      <c r="A1" s="33"/>
      <c r="B1" s="8"/>
      <c r="C1" s="8"/>
      <c r="D1" s="8"/>
      <c r="E1" s="8"/>
      <c r="F1" s="8"/>
      <c r="G1" s="8"/>
      <c r="H1" s="8"/>
      <c r="I1" s="8"/>
      <c r="J1" s="8"/>
      <c r="K1" s="3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7" customFormat="1" ht="10.5" customHeight="1">
      <c r="A2" s="3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7" customFormat="1" ht="16.5">
      <c r="A3" s="33"/>
      <c r="B3" s="10"/>
      <c r="C3" s="34" t="s">
        <v>17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7" customFormat="1" ht="8.25" customHeight="1">
      <c r="A4" s="33"/>
      <c r="B4" s="10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7" customFormat="1" ht="16.5">
      <c r="A5" s="33"/>
      <c r="B5" s="11"/>
      <c r="C5" s="34" t="s">
        <v>18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7" customFormat="1" ht="16.5">
      <c r="A6" s="33"/>
      <c r="B6" s="10"/>
      <c r="C6" s="34" t="s">
        <v>19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15" s="7" customFormat="1" ht="10.5" customHeight="1">
      <c r="A7" s="3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256" s="2" customFormat="1" ht="12">
      <c r="A8" s="33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31"/>
      <c r="L9" s="15"/>
      <c r="M9" s="15"/>
      <c r="N9" s="15"/>
      <c r="O9" s="1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7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6"/>
      <c r="M11" s="16"/>
      <c r="N11" s="16"/>
      <c r="O11" s="16"/>
      <c r="P11" s="16"/>
      <c r="Q11" s="16"/>
    </row>
    <row r="12" spans="1:17" ht="12" customHeight="1">
      <c r="A12" s="16"/>
      <c r="B12" s="16"/>
      <c r="C12" s="27" t="s">
        <v>0</v>
      </c>
      <c r="D12" s="27"/>
      <c r="E12" s="27"/>
      <c r="F12" s="27"/>
      <c r="G12" s="27"/>
      <c r="H12" s="27"/>
      <c r="I12" s="27"/>
      <c r="J12" s="16"/>
      <c r="K12" s="17"/>
      <c r="L12" s="16"/>
      <c r="M12" s="27" t="s">
        <v>1</v>
      </c>
      <c r="N12" s="27"/>
      <c r="O12" s="27"/>
      <c r="P12" s="27"/>
      <c r="Q12" s="27"/>
    </row>
    <row r="13" spans="1:17" ht="12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6"/>
      <c r="M13" s="24" t="s">
        <v>2</v>
      </c>
      <c r="N13" s="16"/>
      <c r="O13" s="16"/>
      <c r="P13" s="16"/>
      <c r="Q13" s="24" t="s">
        <v>16</v>
      </c>
    </row>
    <row r="14" spans="1:17" ht="12" customHeight="1">
      <c r="A14" s="16"/>
      <c r="B14" s="16"/>
      <c r="C14" s="25" t="s">
        <v>3</v>
      </c>
      <c r="D14" s="26"/>
      <c r="E14" s="25" t="s">
        <v>4</v>
      </c>
      <c r="F14" s="26"/>
      <c r="G14" s="25" t="s">
        <v>5</v>
      </c>
      <c r="H14" s="26"/>
      <c r="I14" s="25" t="s">
        <v>6</v>
      </c>
      <c r="J14" s="26"/>
      <c r="K14" s="32" t="s">
        <v>7</v>
      </c>
      <c r="L14" s="26"/>
      <c r="M14" s="25" t="s">
        <v>8</v>
      </c>
      <c r="N14" s="26"/>
      <c r="O14" s="25" t="s">
        <v>9</v>
      </c>
      <c r="P14" s="26"/>
      <c r="Q14" s="25" t="s">
        <v>10</v>
      </c>
    </row>
    <row r="15" spans="1:17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6"/>
      <c r="M15" s="16"/>
      <c r="N15" s="16"/>
      <c r="O15" s="16"/>
      <c r="P15" s="16"/>
      <c r="Q15" s="16"/>
    </row>
    <row r="16" spans="1:18" s="2" customFormat="1" ht="13.5" customHeight="1">
      <c r="A16" s="17" t="s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5"/>
    </row>
    <row r="17" spans="1:18" s="2" customFormat="1" ht="13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"/>
    </row>
    <row r="18" spans="1:18" s="2" customFormat="1" ht="13.5" customHeight="1">
      <c r="A18" s="17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5"/>
    </row>
    <row r="19" ht="13.5">
      <c r="A19" s="17" t="s">
        <v>20</v>
      </c>
    </row>
    <row r="20" spans="1:18" s="2" customFormat="1" ht="13.5" customHeight="1">
      <c r="A20" s="17" t="s">
        <v>43</v>
      </c>
      <c r="B20" s="18" t="s">
        <v>12</v>
      </c>
      <c r="C20" s="28">
        <v>85922</v>
      </c>
      <c r="D20" s="21"/>
      <c r="E20" s="28">
        <v>0</v>
      </c>
      <c r="F20" s="21"/>
      <c r="G20" s="28">
        <v>0</v>
      </c>
      <c r="H20" s="21"/>
      <c r="I20" s="28">
        <v>0</v>
      </c>
      <c r="J20" s="21"/>
      <c r="K20" s="28">
        <f>IF(SUM(C20:I20)=SUM(M20:Q20),SUM(C20:I20),SUM(M20:Q20)-SUM(C20:I20))</f>
        <v>85922</v>
      </c>
      <c r="L20" s="21"/>
      <c r="M20" s="28">
        <v>82334</v>
      </c>
      <c r="N20" s="21"/>
      <c r="O20" s="28">
        <v>3588</v>
      </c>
      <c r="P20" s="21"/>
      <c r="Q20" s="28">
        <v>0</v>
      </c>
      <c r="R20" s="6"/>
    </row>
    <row r="21" spans="1:18" s="2" customFormat="1" ht="13.5" customHeight="1">
      <c r="A21" s="17" t="s">
        <v>45</v>
      </c>
      <c r="B21" s="18" t="s">
        <v>12</v>
      </c>
      <c r="C21" s="21">
        <v>126841</v>
      </c>
      <c r="D21" s="21"/>
      <c r="E21" s="21">
        <v>0</v>
      </c>
      <c r="F21" s="21"/>
      <c r="G21" s="21">
        <v>0</v>
      </c>
      <c r="H21" s="21"/>
      <c r="I21" s="21">
        <v>0</v>
      </c>
      <c r="J21" s="21"/>
      <c r="K21" s="21">
        <f>IF(SUM(C21:I21)=SUM(M21:Q21),SUM(C21:I21),SUM(M21:Q21)-SUM(C21:I21))</f>
        <v>126841</v>
      </c>
      <c r="L21" s="21"/>
      <c r="M21" s="21">
        <v>118729</v>
      </c>
      <c r="N21" s="21"/>
      <c r="O21" s="21">
        <v>8112</v>
      </c>
      <c r="P21" s="21"/>
      <c r="Q21" s="21">
        <v>0</v>
      </c>
      <c r="R21" s="6"/>
    </row>
    <row r="22" spans="1:18" s="2" customFormat="1" ht="13.5" customHeight="1">
      <c r="A22" s="17" t="s">
        <v>48</v>
      </c>
      <c r="B22" s="18" t="s">
        <v>12</v>
      </c>
      <c r="C22" s="21">
        <v>162196</v>
      </c>
      <c r="D22" s="21"/>
      <c r="E22" s="21">
        <v>0</v>
      </c>
      <c r="F22" s="21"/>
      <c r="G22" s="21">
        <v>506</v>
      </c>
      <c r="H22" s="21"/>
      <c r="I22" s="21">
        <v>0</v>
      </c>
      <c r="J22" s="21"/>
      <c r="K22" s="21">
        <f aca="true" t="shared" si="0" ref="K22:K50">IF(SUM(C22:I22)=SUM(M22:Q22),SUM(C22:I22),SUM(M22:Q22)-SUM(C22:I22))</f>
        <v>162702</v>
      </c>
      <c r="L22" s="21"/>
      <c r="M22" s="21">
        <v>162197</v>
      </c>
      <c r="N22" s="21"/>
      <c r="O22" s="21">
        <v>505</v>
      </c>
      <c r="P22" s="21"/>
      <c r="Q22" s="21">
        <v>0</v>
      </c>
      <c r="R22" s="6"/>
    </row>
    <row r="23" spans="1:18" s="2" customFormat="1" ht="13.5" customHeight="1">
      <c r="A23" s="17" t="s">
        <v>50</v>
      </c>
      <c r="B23" s="18" t="s">
        <v>12</v>
      </c>
      <c r="C23" s="21">
        <v>151585</v>
      </c>
      <c r="D23" s="21"/>
      <c r="E23" s="21">
        <v>16926</v>
      </c>
      <c r="F23" s="21"/>
      <c r="G23" s="21">
        <v>0</v>
      </c>
      <c r="H23" s="21"/>
      <c r="I23" s="21">
        <v>112180</v>
      </c>
      <c r="J23" s="21"/>
      <c r="K23" s="21">
        <f t="shared" si="0"/>
        <v>280691</v>
      </c>
      <c r="L23" s="21"/>
      <c r="M23" s="21">
        <v>147381</v>
      </c>
      <c r="N23" s="21"/>
      <c r="O23" s="21">
        <v>133310</v>
      </c>
      <c r="P23" s="21"/>
      <c r="Q23" s="21">
        <v>0</v>
      </c>
      <c r="R23" s="6"/>
    </row>
    <row r="24" spans="1:18" s="2" customFormat="1" ht="13.5" customHeight="1">
      <c r="A24" s="17" t="s">
        <v>51</v>
      </c>
      <c r="B24" s="18" t="s">
        <v>12</v>
      </c>
      <c r="C24" s="20">
        <f>SUM(C20:C23)</f>
        <v>526544</v>
      </c>
      <c r="D24" s="17"/>
      <c r="E24" s="20">
        <f>SUM(E20:E23)</f>
        <v>16926</v>
      </c>
      <c r="F24" s="17"/>
      <c r="G24" s="20">
        <f>SUM(G20:G23)</f>
        <v>506</v>
      </c>
      <c r="H24" s="17"/>
      <c r="I24" s="20">
        <f>SUM(I20:I23)</f>
        <v>112180</v>
      </c>
      <c r="J24" s="17"/>
      <c r="K24" s="20">
        <f t="shared" si="0"/>
        <v>656156</v>
      </c>
      <c r="L24" s="17"/>
      <c r="M24" s="20">
        <f>SUM(M20:M23)</f>
        <v>510641</v>
      </c>
      <c r="N24" s="17"/>
      <c r="O24" s="20">
        <f>SUM(O20:O23)</f>
        <v>145515</v>
      </c>
      <c r="P24" s="17"/>
      <c r="Q24" s="20">
        <f>SUM(Q20:Q23)</f>
        <v>0</v>
      </c>
      <c r="R24" s="5"/>
    </row>
    <row r="25" spans="1:18" s="2" customFormat="1" ht="13.5" customHeight="1">
      <c r="A25" s="17"/>
      <c r="B25" s="18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5"/>
    </row>
    <row r="26" spans="1:18" s="2" customFormat="1" ht="13.5" customHeight="1">
      <c r="A26" s="17" t="s">
        <v>21</v>
      </c>
      <c r="B26" s="18" t="s">
        <v>12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5"/>
    </row>
    <row r="27" spans="1:18" s="2" customFormat="1" ht="13.5" customHeight="1">
      <c r="A27" s="17" t="s">
        <v>52</v>
      </c>
      <c r="B27" s="18" t="s">
        <v>12</v>
      </c>
      <c r="C27" s="21">
        <v>0</v>
      </c>
      <c r="D27" s="21"/>
      <c r="E27" s="21">
        <v>0</v>
      </c>
      <c r="F27" s="21"/>
      <c r="G27" s="21">
        <v>0</v>
      </c>
      <c r="H27" s="21"/>
      <c r="I27" s="21">
        <v>7697</v>
      </c>
      <c r="J27" s="21"/>
      <c r="K27" s="21">
        <f t="shared" si="0"/>
        <v>7697</v>
      </c>
      <c r="L27" s="21"/>
      <c r="M27" s="21">
        <v>0</v>
      </c>
      <c r="N27" s="21"/>
      <c r="O27" s="21">
        <v>7697</v>
      </c>
      <c r="P27" s="21"/>
      <c r="Q27" s="21">
        <v>0</v>
      </c>
      <c r="R27" s="5"/>
    </row>
    <row r="28" spans="1:18" s="2" customFormat="1" ht="13.5" customHeight="1">
      <c r="A28" s="17" t="s">
        <v>54</v>
      </c>
      <c r="B28" s="18" t="s">
        <v>12</v>
      </c>
      <c r="C28" s="21">
        <v>0</v>
      </c>
      <c r="D28" s="21"/>
      <c r="E28" s="21">
        <v>0</v>
      </c>
      <c r="F28" s="21"/>
      <c r="G28" s="21">
        <v>1282</v>
      </c>
      <c r="H28" s="21"/>
      <c r="I28" s="21">
        <v>0</v>
      </c>
      <c r="J28" s="21"/>
      <c r="K28" s="21">
        <f t="shared" si="0"/>
        <v>1282</v>
      </c>
      <c r="L28" s="21"/>
      <c r="M28" s="21">
        <v>0</v>
      </c>
      <c r="N28" s="21"/>
      <c r="O28" s="21">
        <v>1282</v>
      </c>
      <c r="P28" s="21"/>
      <c r="Q28" s="21">
        <v>0</v>
      </c>
      <c r="R28" s="5"/>
    </row>
    <row r="29" spans="1:18" s="2" customFormat="1" ht="13.5" customHeight="1">
      <c r="A29" s="17" t="s">
        <v>55</v>
      </c>
      <c r="B29" s="18" t="s">
        <v>12</v>
      </c>
      <c r="C29" s="21">
        <v>0</v>
      </c>
      <c r="D29" s="21"/>
      <c r="E29" s="21">
        <v>0</v>
      </c>
      <c r="F29" s="21"/>
      <c r="G29" s="21">
        <v>231</v>
      </c>
      <c r="H29" s="21"/>
      <c r="I29" s="21">
        <v>0</v>
      </c>
      <c r="J29" s="21"/>
      <c r="K29" s="21">
        <f t="shared" si="0"/>
        <v>231</v>
      </c>
      <c r="L29" s="21"/>
      <c r="M29" s="21">
        <v>0</v>
      </c>
      <c r="N29" s="21"/>
      <c r="O29" s="21">
        <v>231</v>
      </c>
      <c r="P29" s="21"/>
      <c r="Q29" s="21">
        <v>0</v>
      </c>
      <c r="R29" s="5"/>
    </row>
    <row r="30" spans="1:18" s="2" customFormat="1" ht="13.5" customHeight="1">
      <c r="A30" s="17" t="s">
        <v>56</v>
      </c>
      <c r="B30" s="18"/>
      <c r="C30" s="21">
        <v>0</v>
      </c>
      <c r="D30" s="21"/>
      <c r="E30" s="21">
        <v>0</v>
      </c>
      <c r="F30" s="21"/>
      <c r="G30" s="21">
        <v>0</v>
      </c>
      <c r="H30" s="21"/>
      <c r="I30" s="21">
        <v>4382</v>
      </c>
      <c r="J30" s="21"/>
      <c r="K30" s="21">
        <f t="shared" si="0"/>
        <v>4382</v>
      </c>
      <c r="L30" s="21"/>
      <c r="M30" s="21">
        <v>0</v>
      </c>
      <c r="N30" s="21"/>
      <c r="O30" s="21">
        <v>4382</v>
      </c>
      <c r="P30" s="21"/>
      <c r="Q30" s="21">
        <v>0</v>
      </c>
      <c r="R30" s="5"/>
    </row>
    <row r="31" spans="1:18" s="2" customFormat="1" ht="13.5" customHeight="1">
      <c r="A31" s="17" t="s">
        <v>57</v>
      </c>
      <c r="B31" s="18" t="s">
        <v>12</v>
      </c>
      <c r="C31" s="21">
        <v>0</v>
      </c>
      <c r="D31" s="21"/>
      <c r="E31" s="21">
        <v>0</v>
      </c>
      <c r="F31" s="21"/>
      <c r="G31" s="21">
        <v>17856</v>
      </c>
      <c r="H31" s="21"/>
      <c r="I31" s="21">
        <v>0</v>
      </c>
      <c r="J31" s="21"/>
      <c r="K31" s="21">
        <f t="shared" si="0"/>
        <v>17856</v>
      </c>
      <c r="L31" s="21"/>
      <c r="M31" s="21">
        <v>17721</v>
      </c>
      <c r="N31" s="21"/>
      <c r="O31" s="21">
        <v>135</v>
      </c>
      <c r="P31" s="21"/>
      <c r="Q31" s="21">
        <v>0</v>
      </c>
      <c r="R31" s="5"/>
    </row>
    <row r="32" spans="1:18" s="2" customFormat="1" ht="13.5" customHeight="1">
      <c r="A32" s="17" t="s">
        <v>58</v>
      </c>
      <c r="B32" s="18" t="s">
        <v>12</v>
      </c>
      <c r="C32" s="21">
        <v>0</v>
      </c>
      <c r="D32" s="21"/>
      <c r="E32" s="21">
        <v>0</v>
      </c>
      <c r="F32" s="21"/>
      <c r="G32" s="21">
        <v>0</v>
      </c>
      <c r="H32" s="21"/>
      <c r="I32" s="21">
        <v>3481</v>
      </c>
      <c r="J32" s="21"/>
      <c r="K32" s="21">
        <f t="shared" si="0"/>
        <v>3481</v>
      </c>
      <c r="L32" s="21"/>
      <c r="M32" s="21">
        <v>0</v>
      </c>
      <c r="N32" s="21"/>
      <c r="O32" s="21">
        <v>3481</v>
      </c>
      <c r="P32" s="21"/>
      <c r="Q32" s="21">
        <v>0</v>
      </c>
      <c r="R32" s="5"/>
    </row>
    <row r="33" spans="1:18" s="2" customFormat="1" ht="13.5" customHeight="1">
      <c r="A33" s="17" t="s">
        <v>60</v>
      </c>
      <c r="B33" s="18" t="s">
        <v>12</v>
      </c>
      <c r="C33" s="20">
        <v>0</v>
      </c>
      <c r="D33" s="17"/>
      <c r="E33" s="20">
        <v>0</v>
      </c>
      <c r="F33" s="17"/>
      <c r="G33" s="20">
        <v>19369</v>
      </c>
      <c r="H33" s="17"/>
      <c r="I33" s="20">
        <v>15560</v>
      </c>
      <c r="J33" s="17"/>
      <c r="K33" s="20">
        <f t="shared" si="0"/>
        <v>34929</v>
      </c>
      <c r="L33" s="17"/>
      <c r="M33" s="20">
        <v>17721</v>
      </c>
      <c r="N33" s="17"/>
      <c r="O33" s="20">
        <v>17208</v>
      </c>
      <c r="P33" s="17"/>
      <c r="Q33" s="20">
        <v>0</v>
      </c>
      <c r="R33" s="5"/>
    </row>
    <row r="34" spans="1:18" s="3" customFormat="1" ht="13.5" customHeight="1">
      <c r="A34" s="21"/>
      <c r="B34" s="22" t="s">
        <v>12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6"/>
    </row>
    <row r="35" spans="1:18" s="2" customFormat="1" ht="13.5" customHeight="1">
      <c r="A35" s="17" t="s">
        <v>22</v>
      </c>
      <c r="B35" s="18" t="s">
        <v>12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6"/>
    </row>
    <row r="36" spans="1:18" s="2" customFormat="1" ht="13.5" customHeight="1">
      <c r="A36" s="17" t="s">
        <v>61</v>
      </c>
      <c r="B36" s="18" t="s">
        <v>12</v>
      </c>
      <c r="C36" s="21">
        <v>0</v>
      </c>
      <c r="D36" s="21"/>
      <c r="E36" s="21">
        <v>0</v>
      </c>
      <c r="F36" s="21"/>
      <c r="G36" s="21">
        <v>35000</v>
      </c>
      <c r="H36" s="21"/>
      <c r="I36" s="21">
        <v>0</v>
      </c>
      <c r="J36" s="21"/>
      <c r="K36" s="21">
        <f t="shared" si="0"/>
        <v>35000</v>
      </c>
      <c r="L36" s="21"/>
      <c r="M36" s="21">
        <v>35000</v>
      </c>
      <c r="N36" s="21"/>
      <c r="O36" s="21">
        <v>0</v>
      </c>
      <c r="P36" s="21"/>
      <c r="Q36" s="21">
        <v>0</v>
      </c>
      <c r="R36" s="5"/>
    </row>
    <row r="37" spans="1:18" s="2" customFormat="1" ht="13.5" customHeight="1">
      <c r="A37" s="17" t="s">
        <v>62</v>
      </c>
      <c r="B37" s="18" t="s">
        <v>12</v>
      </c>
      <c r="C37" s="21">
        <v>0</v>
      </c>
      <c r="D37" s="21"/>
      <c r="E37" s="21">
        <v>0</v>
      </c>
      <c r="F37" s="21"/>
      <c r="G37" s="21">
        <v>5981</v>
      </c>
      <c r="H37" s="21"/>
      <c r="I37" s="21">
        <v>0</v>
      </c>
      <c r="J37" s="21"/>
      <c r="K37" s="21">
        <f t="shared" si="0"/>
        <v>5981</v>
      </c>
      <c r="L37" s="21"/>
      <c r="M37" s="21">
        <v>0</v>
      </c>
      <c r="N37" s="21"/>
      <c r="O37" s="21">
        <v>5981</v>
      </c>
      <c r="P37" s="21"/>
      <c r="Q37" s="21">
        <v>0</v>
      </c>
      <c r="R37" s="5"/>
    </row>
    <row r="38" spans="1:18" s="2" customFormat="1" ht="13.5" customHeight="1">
      <c r="A38" s="17" t="s">
        <v>63</v>
      </c>
      <c r="B38" s="18" t="s">
        <v>12</v>
      </c>
      <c r="C38" s="21">
        <v>0</v>
      </c>
      <c r="D38" s="21"/>
      <c r="E38" s="21">
        <v>133508</v>
      </c>
      <c r="F38" s="21"/>
      <c r="G38" s="21">
        <v>3715856</v>
      </c>
      <c r="H38" s="21"/>
      <c r="I38" s="21">
        <v>28088</v>
      </c>
      <c r="J38" s="21"/>
      <c r="K38" s="21">
        <f t="shared" si="0"/>
        <v>3877452</v>
      </c>
      <c r="L38" s="21"/>
      <c r="M38" s="21">
        <v>3461107</v>
      </c>
      <c r="N38" s="21"/>
      <c r="O38" s="21">
        <v>416345</v>
      </c>
      <c r="P38" s="21"/>
      <c r="Q38" s="21">
        <v>0</v>
      </c>
      <c r="R38" s="5"/>
    </row>
    <row r="39" spans="1:18" s="2" customFormat="1" ht="13.5" customHeight="1">
      <c r="A39" s="17" t="s">
        <v>64</v>
      </c>
      <c r="B39" s="18" t="s">
        <v>12</v>
      </c>
      <c r="C39" s="21">
        <v>7246393</v>
      </c>
      <c r="D39" s="21"/>
      <c r="E39" s="21">
        <v>0</v>
      </c>
      <c r="F39" s="21"/>
      <c r="G39" s="21">
        <v>0</v>
      </c>
      <c r="H39" s="21"/>
      <c r="I39" s="21">
        <v>0</v>
      </c>
      <c r="J39" s="21"/>
      <c r="K39" s="21">
        <f t="shared" si="0"/>
        <v>7246393</v>
      </c>
      <c r="L39" s="21"/>
      <c r="M39" s="21">
        <v>6997147</v>
      </c>
      <c r="N39" s="21"/>
      <c r="O39" s="21">
        <v>249246</v>
      </c>
      <c r="P39" s="21"/>
      <c r="Q39" s="21">
        <v>0</v>
      </c>
      <c r="R39" s="5"/>
    </row>
    <row r="40" spans="1:18" s="2" customFormat="1" ht="13.5" customHeight="1">
      <c r="A40" s="17" t="s">
        <v>65</v>
      </c>
      <c r="B40" s="18"/>
      <c r="C40" s="21">
        <v>0</v>
      </c>
      <c r="D40" s="21"/>
      <c r="E40" s="21">
        <v>676480</v>
      </c>
      <c r="F40" s="21"/>
      <c r="G40" s="21">
        <v>690466</v>
      </c>
      <c r="H40" s="21"/>
      <c r="I40" s="21">
        <v>9</v>
      </c>
      <c r="J40" s="21"/>
      <c r="K40" s="21">
        <f t="shared" si="0"/>
        <v>1366955</v>
      </c>
      <c r="L40" s="21"/>
      <c r="M40" s="21">
        <v>1249825</v>
      </c>
      <c r="N40" s="21"/>
      <c r="O40" s="21">
        <v>90574</v>
      </c>
      <c r="P40" s="21"/>
      <c r="Q40" s="21">
        <v>26556</v>
      </c>
      <c r="R40" s="5"/>
    </row>
    <row r="41" spans="1:18" s="2" customFormat="1" ht="13.5" customHeight="1">
      <c r="A41" s="17" t="s">
        <v>66</v>
      </c>
      <c r="B41" s="18"/>
      <c r="C41" s="21">
        <v>0</v>
      </c>
      <c r="D41" s="21"/>
      <c r="E41" s="21">
        <v>0</v>
      </c>
      <c r="F41" s="21"/>
      <c r="G41" s="21">
        <v>12</v>
      </c>
      <c r="H41" s="21"/>
      <c r="I41" s="21">
        <v>0</v>
      </c>
      <c r="J41" s="21"/>
      <c r="K41" s="21">
        <f t="shared" si="0"/>
        <v>12</v>
      </c>
      <c r="L41" s="21"/>
      <c r="M41" s="21">
        <v>0</v>
      </c>
      <c r="N41" s="21"/>
      <c r="O41" s="21">
        <v>12</v>
      </c>
      <c r="P41" s="21"/>
      <c r="Q41" s="21">
        <v>0</v>
      </c>
      <c r="R41" s="5"/>
    </row>
    <row r="42" spans="1:18" s="2" customFormat="1" ht="13.5" customHeight="1">
      <c r="A42" s="17" t="s">
        <v>67</v>
      </c>
      <c r="B42" s="18"/>
      <c r="C42" s="21">
        <v>0</v>
      </c>
      <c r="D42" s="21"/>
      <c r="E42" s="21">
        <v>240733</v>
      </c>
      <c r="F42" s="21"/>
      <c r="G42" s="21">
        <v>5736</v>
      </c>
      <c r="H42" s="21"/>
      <c r="I42" s="21">
        <v>0</v>
      </c>
      <c r="J42" s="21"/>
      <c r="K42" s="21">
        <f t="shared" si="0"/>
        <v>246469</v>
      </c>
      <c r="L42" s="21"/>
      <c r="M42" s="21">
        <v>246469</v>
      </c>
      <c r="N42" s="21"/>
      <c r="O42" s="21">
        <v>0</v>
      </c>
      <c r="P42" s="21"/>
      <c r="Q42" s="21">
        <v>0</v>
      </c>
      <c r="R42" s="5"/>
    </row>
    <row r="43" spans="1:18" s="2" customFormat="1" ht="13.5" customHeight="1">
      <c r="A43" s="17" t="s">
        <v>68</v>
      </c>
      <c r="B43" s="18"/>
      <c r="C43" s="21">
        <v>0</v>
      </c>
      <c r="D43" s="21"/>
      <c r="E43" s="21">
        <v>0</v>
      </c>
      <c r="F43" s="21"/>
      <c r="G43" s="21">
        <v>343361</v>
      </c>
      <c r="H43" s="21"/>
      <c r="I43" s="21">
        <v>0</v>
      </c>
      <c r="J43" s="21"/>
      <c r="K43" s="21">
        <f t="shared" si="0"/>
        <v>343361</v>
      </c>
      <c r="L43" s="21"/>
      <c r="M43" s="21">
        <v>311027</v>
      </c>
      <c r="N43" s="21"/>
      <c r="O43" s="21">
        <v>32334</v>
      </c>
      <c r="P43" s="21"/>
      <c r="Q43" s="21">
        <v>0</v>
      </c>
      <c r="R43" s="5"/>
    </row>
    <row r="44" spans="1:18" s="2" customFormat="1" ht="13.5" customHeight="1">
      <c r="A44" s="17" t="s">
        <v>70</v>
      </c>
      <c r="B44" s="18" t="s">
        <v>12</v>
      </c>
      <c r="C44" s="21">
        <v>0</v>
      </c>
      <c r="D44" s="21"/>
      <c r="E44" s="21">
        <v>-16399</v>
      </c>
      <c r="F44" s="21"/>
      <c r="G44" s="21">
        <v>9974</v>
      </c>
      <c r="H44" s="21"/>
      <c r="I44" s="21">
        <v>0</v>
      </c>
      <c r="J44" s="21"/>
      <c r="K44" s="21">
        <f t="shared" si="0"/>
        <v>-6425</v>
      </c>
      <c r="L44" s="21"/>
      <c r="M44" s="21">
        <v>-16399</v>
      </c>
      <c r="N44" s="21"/>
      <c r="O44" s="21">
        <v>9974</v>
      </c>
      <c r="P44" s="21"/>
      <c r="Q44" s="21">
        <v>0</v>
      </c>
      <c r="R44" s="5"/>
    </row>
    <row r="45" spans="1:18" s="2" customFormat="1" ht="13.5" customHeight="1">
      <c r="A45" s="17" t="s">
        <v>72</v>
      </c>
      <c r="B45" s="18"/>
      <c r="C45" s="21">
        <v>0</v>
      </c>
      <c r="D45" s="21"/>
      <c r="E45" s="21">
        <v>0</v>
      </c>
      <c r="F45" s="21"/>
      <c r="G45" s="21">
        <v>118526</v>
      </c>
      <c r="H45" s="21"/>
      <c r="I45" s="21">
        <v>9471</v>
      </c>
      <c r="J45" s="21"/>
      <c r="K45" s="21">
        <f t="shared" si="0"/>
        <v>127997</v>
      </c>
      <c r="L45" s="21"/>
      <c r="M45" s="21">
        <v>127623</v>
      </c>
      <c r="N45" s="21"/>
      <c r="O45" s="21">
        <v>374</v>
      </c>
      <c r="P45" s="21"/>
      <c r="Q45" s="21">
        <v>0</v>
      </c>
      <c r="R45" s="5"/>
    </row>
    <row r="46" spans="1:18" s="2" customFormat="1" ht="13.5" customHeight="1">
      <c r="A46" s="17" t="s">
        <v>73</v>
      </c>
      <c r="B46" s="18" t="s">
        <v>12</v>
      </c>
      <c r="C46" s="21">
        <v>94915</v>
      </c>
      <c r="D46" s="21"/>
      <c r="E46" s="21">
        <v>0</v>
      </c>
      <c r="F46" s="21"/>
      <c r="G46" s="21">
        <v>10627</v>
      </c>
      <c r="H46" s="21"/>
      <c r="I46" s="21">
        <v>0</v>
      </c>
      <c r="J46" s="21"/>
      <c r="K46" s="21">
        <f t="shared" si="0"/>
        <v>105542</v>
      </c>
      <c r="L46" s="21"/>
      <c r="M46" s="21">
        <v>94915</v>
      </c>
      <c r="N46" s="21"/>
      <c r="O46" s="21">
        <v>10627</v>
      </c>
      <c r="P46" s="21"/>
      <c r="Q46" s="21">
        <v>0</v>
      </c>
      <c r="R46" s="5"/>
    </row>
    <row r="47" spans="1:18" s="2" customFormat="1" ht="13.5" customHeight="1">
      <c r="A47" s="17" t="s">
        <v>75</v>
      </c>
      <c r="B47" s="18" t="s">
        <v>12</v>
      </c>
      <c r="C47" s="21">
        <v>0</v>
      </c>
      <c r="D47" s="21"/>
      <c r="E47" s="21">
        <v>0</v>
      </c>
      <c r="F47" s="21"/>
      <c r="G47" s="21">
        <v>128043</v>
      </c>
      <c r="H47" s="21"/>
      <c r="I47" s="21">
        <v>0</v>
      </c>
      <c r="J47" s="21"/>
      <c r="K47" s="21">
        <f t="shared" si="0"/>
        <v>128043</v>
      </c>
      <c r="L47" s="21"/>
      <c r="M47" s="21">
        <v>125617</v>
      </c>
      <c r="N47" s="21"/>
      <c r="O47" s="21">
        <v>2426</v>
      </c>
      <c r="P47" s="21"/>
      <c r="Q47" s="21">
        <v>0</v>
      </c>
      <c r="R47" s="5"/>
    </row>
    <row r="48" spans="1:18" s="2" customFormat="1" ht="13.5" customHeight="1">
      <c r="A48" s="17" t="s">
        <v>76</v>
      </c>
      <c r="B48" s="18" t="s">
        <v>12</v>
      </c>
      <c r="C48" s="21">
        <v>0</v>
      </c>
      <c r="D48" s="21"/>
      <c r="E48" s="21">
        <v>0</v>
      </c>
      <c r="F48" s="21"/>
      <c r="G48" s="21">
        <v>836121</v>
      </c>
      <c r="H48" s="21"/>
      <c r="I48" s="21">
        <v>0</v>
      </c>
      <c r="J48" s="21"/>
      <c r="K48" s="21">
        <f t="shared" si="0"/>
        <v>836121</v>
      </c>
      <c r="L48" s="21"/>
      <c r="M48" s="21">
        <v>829237</v>
      </c>
      <c r="N48" s="21"/>
      <c r="O48" s="21">
        <v>6884</v>
      </c>
      <c r="P48" s="21"/>
      <c r="Q48" s="21">
        <v>0</v>
      </c>
      <c r="R48" s="5"/>
    </row>
    <row r="49" spans="1:18" s="2" customFormat="1" ht="13.5" customHeight="1">
      <c r="A49" s="17" t="s">
        <v>78</v>
      </c>
      <c r="B49" s="18"/>
      <c r="C49" s="21">
        <v>0</v>
      </c>
      <c r="D49" s="21"/>
      <c r="E49" s="21">
        <v>0</v>
      </c>
      <c r="F49" s="21"/>
      <c r="G49" s="21">
        <v>35</v>
      </c>
      <c r="H49" s="21"/>
      <c r="I49" s="21">
        <v>0</v>
      </c>
      <c r="J49" s="21"/>
      <c r="K49" s="21">
        <f t="shared" si="0"/>
        <v>35</v>
      </c>
      <c r="L49" s="21"/>
      <c r="M49" s="21">
        <v>0</v>
      </c>
      <c r="N49" s="21"/>
      <c r="O49" s="21">
        <v>35</v>
      </c>
      <c r="P49" s="21"/>
      <c r="Q49" s="21">
        <v>0</v>
      </c>
      <c r="R49" s="5"/>
    </row>
    <row r="50" spans="1:18" s="2" customFormat="1" ht="13.5" customHeight="1">
      <c r="A50" s="17" t="s">
        <v>59</v>
      </c>
      <c r="B50" s="18"/>
      <c r="C50" s="21">
        <v>0</v>
      </c>
      <c r="D50" s="21"/>
      <c r="E50" s="21">
        <v>0</v>
      </c>
      <c r="F50" s="21"/>
      <c r="G50" s="21">
        <v>175</v>
      </c>
      <c r="H50" s="21"/>
      <c r="I50" s="21">
        <v>0</v>
      </c>
      <c r="J50" s="21"/>
      <c r="K50" s="21">
        <f t="shared" si="0"/>
        <v>175</v>
      </c>
      <c r="L50" s="21"/>
      <c r="M50" s="21">
        <v>0</v>
      </c>
      <c r="N50" s="21"/>
      <c r="O50" s="21">
        <v>175</v>
      </c>
      <c r="P50" s="21"/>
      <c r="Q50" s="21">
        <v>0</v>
      </c>
      <c r="R50" s="5"/>
    </row>
    <row r="51" spans="1:18" s="2" customFormat="1" ht="13.5" customHeight="1">
      <c r="A51" s="17" t="s">
        <v>81</v>
      </c>
      <c r="B51" s="18" t="s">
        <v>12</v>
      </c>
      <c r="C51" s="20">
        <f>SUM(C36:C50)</f>
        <v>7341308</v>
      </c>
      <c r="D51" s="17"/>
      <c r="E51" s="20">
        <f>SUM(E36:E50)</f>
        <v>1034322</v>
      </c>
      <c r="F51" s="17"/>
      <c r="G51" s="20">
        <f>SUM(G36:G50)</f>
        <v>5899913</v>
      </c>
      <c r="H51" s="17"/>
      <c r="I51" s="20">
        <f>SUM(I36:I50)</f>
        <v>37568</v>
      </c>
      <c r="J51" s="17"/>
      <c r="K51" s="20">
        <f>IF(SUM(C51:I51)=SUM(M51:Q51),SUM(C51:I51),SUM(M51:Q51)-SUM(C51:I51))</f>
        <v>14313111</v>
      </c>
      <c r="L51" s="17"/>
      <c r="M51" s="20">
        <f>SUM(M36:M50)</f>
        <v>13461568</v>
      </c>
      <c r="N51" s="17"/>
      <c r="O51" s="20">
        <f>SUM(O36:O50)</f>
        <v>824987</v>
      </c>
      <c r="P51" s="17"/>
      <c r="Q51" s="20">
        <f>SUM(Q36:Q50)</f>
        <v>26556</v>
      </c>
      <c r="R51" s="5"/>
    </row>
    <row r="52" spans="1:18" s="2" customFormat="1" ht="13.5" customHeight="1">
      <c r="A52" s="17"/>
      <c r="B52" s="18" t="s">
        <v>12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5"/>
    </row>
    <row r="53" spans="1:18" s="2" customFormat="1" ht="13.5" customHeight="1">
      <c r="A53" s="17" t="s">
        <v>23</v>
      </c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5"/>
    </row>
    <row r="54" spans="1:18" s="2" customFormat="1" ht="13.5" customHeight="1">
      <c r="A54" s="17" t="s">
        <v>82</v>
      </c>
      <c r="B54" s="18"/>
      <c r="C54" s="19">
        <v>0</v>
      </c>
      <c r="D54" s="17"/>
      <c r="E54" s="19">
        <v>0</v>
      </c>
      <c r="F54" s="17"/>
      <c r="G54" s="19">
        <v>16480</v>
      </c>
      <c r="H54" s="17"/>
      <c r="I54" s="19">
        <v>0</v>
      </c>
      <c r="J54" s="17"/>
      <c r="K54" s="19">
        <f>IF(SUM(C54:I54)=SUM(M54:Q54),SUM(C54:I54),SUM(M54:Q54)-SUM(C54:I54))</f>
        <v>16480</v>
      </c>
      <c r="L54" s="17"/>
      <c r="M54" s="19">
        <v>15000</v>
      </c>
      <c r="N54" s="17"/>
      <c r="O54" s="19">
        <v>1480</v>
      </c>
      <c r="P54" s="17"/>
      <c r="Q54" s="19">
        <v>0</v>
      </c>
      <c r="R54" s="5"/>
    </row>
    <row r="55" spans="1:18" s="2" customFormat="1" ht="13.5" customHeight="1">
      <c r="A55" s="17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5"/>
    </row>
    <row r="56" spans="1:18" s="2" customFormat="1" ht="13.5" customHeight="1">
      <c r="A56" s="17" t="s">
        <v>83</v>
      </c>
      <c r="B56" s="18" t="s">
        <v>12</v>
      </c>
      <c r="C56" s="19">
        <f>+C24+C33+C51+C54</f>
        <v>7867852</v>
      </c>
      <c r="D56" s="17"/>
      <c r="E56" s="19">
        <f>+E24+E33+E51+E54</f>
        <v>1051248</v>
      </c>
      <c r="F56" s="17"/>
      <c r="G56" s="19">
        <f>+G24+G33+G51+G54</f>
        <v>5936268</v>
      </c>
      <c r="H56" s="17"/>
      <c r="I56" s="19">
        <f>+I24+I33+I51+I54</f>
        <v>165308</v>
      </c>
      <c r="J56" s="17"/>
      <c r="K56" s="19">
        <f>IF(SUM(C56:I56)=SUM(M56:Q56),SUM(C56:I56),SUM(M56:Q56)-SUM(C56:I56))</f>
        <v>15020676</v>
      </c>
      <c r="L56" s="17"/>
      <c r="M56" s="19">
        <f>+M24+M33+M51+M54</f>
        <v>14004930</v>
      </c>
      <c r="N56" s="17"/>
      <c r="O56" s="19">
        <f>+O24+O33+O51+O54</f>
        <v>989190</v>
      </c>
      <c r="P56" s="17"/>
      <c r="Q56" s="19">
        <f>+Q24+Q33+Q51+Q54</f>
        <v>26556</v>
      </c>
      <c r="R56" s="5"/>
    </row>
    <row r="57" spans="1:18" s="2" customFormat="1" ht="13.5" customHeight="1">
      <c r="A57" s="17"/>
      <c r="B57" s="18"/>
      <c r="C57" s="21"/>
      <c r="D57" s="17"/>
      <c r="E57" s="21"/>
      <c r="F57" s="17"/>
      <c r="G57" s="21"/>
      <c r="H57" s="17"/>
      <c r="I57" s="21"/>
      <c r="J57" s="17"/>
      <c r="K57" s="21"/>
      <c r="L57" s="17"/>
      <c r="M57" s="21"/>
      <c r="N57" s="17"/>
      <c r="O57" s="21"/>
      <c r="P57" s="17"/>
      <c r="Q57" s="21"/>
      <c r="R57" s="5"/>
    </row>
    <row r="58" spans="1:18" s="2" customFormat="1" ht="13.5" customHeight="1">
      <c r="A58" s="17" t="s">
        <v>24</v>
      </c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5"/>
    </row>
    <row r="59" spans="1:18" s="2" customFormat="1" ht="13.5" customHeight="1">
      <c r="A59" s="17" t="s">
        <v>20</v>
      </c>
      <c r="B59" s="18" t="s">
        <v>12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"/>
    </row>
    <row r="60" spans="1:18" s="2" customFormat="1" ht="13.5" customHeight="1">
      <c r="A60" s="17" t="s">
        <v>48</v>
      </c>
      <c r="B60" s="18"/>
      <c r="C60" s="19">
        <v>0</v>
      </c>
      <c r="D60" s="17"/>
      <c r="E60" s="19">
        <v>0</v>
      </c>
      <c r="F60" s="17"/>
      <c r="G60" s="19">
        <v>11424</v>
      </c>
      <c r="H60" s="17"/>
      <c r="I60" s="19">
        <v>0</v>
      </c>
      <c r="J60" s="17"/>
      <c r="K60" s="19">
        <f>IF(SUM(C60:I60)=SUM(M60:Q60),SUM(C60:I60),SUM(M60:Q60)-SUM(C60:I60))</f>
        <v>11424</v>
      </c>
      <c r="L60" s="17"/>
      <c r="M60" s="19">
        <v>0</v>
      </c>
      <c r="N60" s="17"/>
      <c r="O60" s="19">
        <v>11424</v>
      </c>
      <c r="P60" s="17"/>
      <c r="Q60" s="19">
        <v>0</v>
      </c>
      <c r="R60" s="5"/>
    </row>
    <row r="61" spans="1:18" s="2" customFormat="1" ht="13.5" customHeight="1">
      <c r="A61" s="17"/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5"/>
    </row>
    <row r="62" spans="1:18" s="2" customFormat="1" ht="13.5" customHeight="1">
      <c r="A62" s="17" t="s">
        <v>21</v>
      </c>
      <c r="B62" s="18" t="s">
        <v>12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5"/>
    </row>
    <row r="63" spans="1:18" s="2" customFormat="1" ht="13.5" customHeight="1">
      <c r="A63" s="17" t="s">
        <v>52</v>
      </c>
      <c r="B63" s="18" t="s">
        <v>12</v>
      </c>
      <c r="C63" s="17">
        <v>83126</v>
      </c>
      <c r="D63" s="17"/>
      <c r="E63" s="17">
        <v>222614</v>
      </c>
      <c r="F63" s="17"/>
      <c r="G63" s="17">
        <v>229382</v>
      </c>
      <c r="H63" s="17"/>
      <c r="I63" s="17">
        <v>76825</v>
      </c>
      <c r="J63" s="17"/>
      <c r="K63" s="17">
        <f>IF(SUM(C63:I63)=SUM(M63:Q63),SUM(C63:I63),SUM(M63:Q63)-SUM(C63:I63))</f>
        <v>611947</v>
      </c>
      <c r="L63" s="17"/>
      <c r="M63" s="17">
        <v>254900</v>
      </c>
      <c r="N63" s="17"/>
      <c r="O63" s="17">
        <v>241793</v>
      </c>
      <c r="P63" s="17"/>
      <c r="Q63" s="17">
        <v>115254</v>
      </c>
      <c r="R63" s="5"/>
    </row>
    <row r="64" spans="1:18" s="2" customFormat="1" ht="13.5" customHeight="1">
      <c r="A64" s="17" t="s">
        <v>53</v>
      </c>
      <c r="B64" s="18" t="s">
        <v>12</v>
      </c>
      <c r="C64" s="17">
        <v>32903</v>
      </c>
      <c r="D64" s="17"/>
      <c r="E64" s="17">
        <v>1343608</v>
      </c>
      <c r="F64" s="17"/>
      <c r="G64" s="17">
        <v>683964</v>
      </c>
      <c r="H64" s="17"/>
      <c r="I64" s="17">
        <v>23782</v>
      </c>
      <c r="J64" s="17"/>
      <c r="K64" s="17">
        <f aca="true" t="shared" si="1" ref="K64:K69">IF(SUM(C64:I64)=SUM(M64:Q64),SUM(C64:I64),SUM(M64:Q64)-SUM(C64:I64))</f>
        <v>2084257</v>
      </c>
      <c r="L64" s="17"/>
      <c r="M64" s="17">
        <v>1009924</v>
      </c>
      <c r="N64" s="17"/>
      <c r="O64" s="17">
        <v>602694</v>
      </c>
      <c r="P64" s="17"/>
      <c r="Q64" s="17">
        <v>471639</v>
      </c>
      <c r="R64" s="5"/>
    </row>
    <row r="65" spans="1:18" s="2" customFormat="1" ht="13.5" customHeight="1">
      <c r="A65" s="17" t="s">
        <v>55</v>
      </c>
      <c r="B65" s="18" t="s">
        <v>12</v>
      </c>
      <c r="C65" s="17">
        <v>40919</v>
      </c>
      <c r="D65" s="17"/>
      <c r="E65" s="17">
        <v>4464705</v>
      </c>
      <c r="F65" s="17"/>
      <c r="G65" s="17">
        <v>439034</v>
      </c>
      <c r="H65" s="17"/>
      <c r="I65" s="17">
        <v>93312</v>
      </c>
      <c r="J65" s="17"/>
      <c r="K65" s="17">
        <f t="shared" si="1"/>
        <v>5037970</v>
      </c>
      <c r="L65" s="17"/>
      <c r="M65" s="17">
        <v>2140676</v>
      </c>
      <c r="N65" s="17"/>
      <c r="O65" s="17">
        <v>1753864</v>
      </c>
      <c r="P65" s="17"/>
      <c r="Q65" s="17">
        <v>1143430</v>
      </c>
      <c r="R65" s="5"/>
    </row>
    <row r="66" spans="1:18" s="2" customFormat="1" ht="13.5" customHeight="1">
      <c r="A66" s="17" t="s">
        <v>56</v>
      </c>
      <c r="B66" s="18" t="s">
        <v>12</v>
      </c>
      <c r="C66" s="17">
        <v>0</v>
      </c>
      <c r="D66" s="17"/>
      <c r="E66" s="17">
        <v>606853</v>
      </c>
      <c r="F66" s="17"/>
      <c r="G66" s="17">
        <v>375713</v>
      </c>
      <c r="H66" s="17"/>
      <c r="I66" s="17">
        <v>27292</v>
      </c>
      <c r="J66" s="17"/>
      <c r="K66" s="17">
        <f t="shared" si="1"/>
        <v>1009858</v>
      </c>
      <c r="L66" s="17"/>
      <c r="M66" s="17">
        <v>299558</v>
      </c>
      <c r="N66" s="17"/>
      <c r="O66" s="17">
        <v>489334</v>
      </c>
      <c r="P66" s="17"/>
      <c r="Q66" s="17">
        <v>220966</v>
      </c>
      <c r="R66" s="5"/>
    </row>
    <row r="67" spans="1:18" s="2" customFormat="1" ht="13.5" customHeight="1">
      <c r="A67" s="17" t="s">
        <v>57</v>
      </c>
      <c r="B67" s="18"/>
      <c r="C67" s="17">
        <v>23850</v>
      </c>
      <c r="D67" s="17"/>
      <c r="E67" s="17">
        <v>802633</v>
      </c>
      <c r="F67" s="17"/>
      <c r="G67" s="17">
        <v>266675</v>
      </c>
      <c r="H67" s="17"/>
      <c r="I67" s="17">
        <v>35022</v>
      </c>
      <c r="J67" s="17"/>
      <c r="K67" s="17">
        <f t="shared" si="1"/>
        <v>1128180</v>
      </c>
      <c r="L67" s="17"/>
      <c r="M67" s="17">
        <v>544421</v>
      </c>
      <c r="N67" s="17"/>
      <c r="O67" s="17">
        <v>331534</v>
      </c>
      <c r="P67" s="17"/>
      <c r="Q67" s="17">
        <v>252225</v>
      </c>
      <c r="R67" s="5"/>
    </row>
    <row r="68" spans="1:18" s="2" customFormat="1" ht="13.5" customHeight="1">
      <c r="A68" s="17" t="s">
        <v>58</v>
      </c>
      <c r="B68" s="18"/>
      <c r="C68" s="17">
        <v>0</v>
      </c>
      <c r="D68" s="17"/>
      <c r="E68" s="17">
        <v>3381716</v>
      </c>
      <c r="F68" s="17"/>
      <c r="G68" s="17">
        <v>494626</v>
      </c>
      <c r="H68" s="17"/>
      <c r="I68" s="17">
        <v>122347</v>
      </c>
      <c r="J68" s="17"/>
      <c r="K68" s="17">
        <f t="shared" si="1"/>
        <v>3998689</v>
      </c>
      <c r="L68" s="17"/>
      <c r="M68" s="17">
        <v>1718854</v>
      </c>
      <c r="N68" s="17"/>
      <c r="O68" s="17">
        <v>1324910</v>
      </c>
      <c r="P68" s="17"/>
      <c r="Q68" s="17">
        <v>954925</v>
      </c>
      <c r="R68" s="5"/>
    </row>
    <row r="69" spans="1:18" s="2" customFormat="1" ht="13.5" customHeight="1">
      <c r="A69" s="17" t="s">
        <v>60</v>
      </c>
      <c r="B69" s="18"/>
      <c r="C69" s="20">
        <f>SUM(C63:C68)</f>
        <v>180798</v>
      </c>
      <c r="D69" s="17"/>
      <c r="E69" s="20">
        <f>SUM(E63:E68)</f>
        <v>10822129</v>
      </c>
      <c r="F69" s="17"/>
      <c r="G69" s="20">
        <f>SUM(G63:G68)</f>
        <v>2489394</v>
      </c>
      <c r="H69" s="17"/>
      <c r="I69" s="20">
        <f>SUM(I63:I68)</f>
        <v>378580</v>
      </c>
      <c r="J69" s="17"/>
      <c r="K69" s="20">
        <f t="shared" si="1"/>
        <v>13870901</v>
      </c>
      <c r="L69" s="17"/>
      <c r="M69" s="20">
        <f>SUM(M63:M68)</f>
        <v>5968333</v>
      </c>
      <c r="N69" s="17"/>
      <c r="O69" s="20">
        <f>SUM(O63:O68)</f>
        <v>4744129</v>
      </c>
      <c r="P69" s="17"/>
      <c r="Q69" s="20">
        <f>SUM(Q63:Q68)</f>
        <v>3158439</v>
      </c>
      <c r="R69" s="5"/>
    </row>
    <row r="70" spans="1:18" s="2" customFormat="1" ht="13.5" customHeight="1">
      <c r="A70" s="17"/>
      <c r="B70" s="18" t="s">
        <v>12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5"/>
    </row>
    <row r="71" spans="1:18" s="2" customFormat="1" ht="13.5" customHeight="1">
      <c r="A71" s="17" t="s">
        <v>22</v>
      </c>
      <c r="B71" s="18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5"/>
    </row>
    <row r="72" spans="1:18" s="2" customFormat="1" ht="13.5" customHeight="1">
      <c r="A72" s="17" t="s">
        <v>62</v>
      </c>
      <c r="B72" s="18" t="s">
        <v>12</v>
      </c>
      <c r="C72" s="21">
        <v>0</v>
      </c>
      <c r="D72" s="21"/>
      <c r="E72" s="21">
        <v>0</v>
      </c>
      <c r="F72" s="21"/>
      <c r="G72" s="21">
        <v>223045</v>
      </c>
      <c r="H72" s="21"/>
      <c r="I72" s="21">
        <v>442</v>
      </c>
      <c r="J72" s="21"/>
      <c r="K72" s="21">
        <f aca="true" t="shared" si="2" ref="K72:K86">IF(SUM(C72:I72)=SUM(M72:Q72),SUM(C72:I72),SUM(M72:Q72)-SUM(C72:I72))</f>
        <v>223487</v>
      </c>
      <c r="L72" s="21"/>
      <c r="M72" s="21">
        <v>151144</v>
      </c>
      <c r="N72" s="21"/>
      <c r="O72" s="21">
        <v>29795</v>
      </c>
      <c r="P72" s="21"/>
      <c r="Q72" s="21">
        <v>42548</v>
      </c>
      <c r="R72" s="5"/>
    </row>
    <row r="73" spans="1:18" s="2" customFormat="1" ht="13.5" customHeight="1">
      <c r="A73" s="17" t="s">
        <v>63</v>
      </c>
      <c r="B73" s="18" t="s">
        <v>12</v>
      </c>
      <c r="C73" s="21">
        <v>0</v>
      </c>
      <c r="D73" s="21"/>
      <c r="E73" s="21">
        <v>0</v>
      </c>
      <c r="F73" s="21"/>
      <c r="G73" s="21">
        <v>31810</v>
      </c>
      <c r="H73" s="21"/>
      <c r="I73" s="21">
        <v>-1062</v>
      </c>
      <c r="J73" s="21"/>
      <c r="K73" s="21">
        <f t="shared" si="2"/>
        <v>30748</v>
      </c>
      <c r="L73" s="21"/>
      <c r="M73" s="21">
        <v>31811</v>
      </c>
      <c r="N73" s="21"/>
      <c r="O73" s="21">
        <v>-1063</v>
      </c>
      <c r="P73" s="21"/>
      <c r="Q73" s="21">
        <v>0</v>
      </c>
      <c r="R73" s="5"/>
    </row>
    <row r="74" spans="1:18" s="2" customFormat="1" ht="13.5" customHeight="1">
      <c r="A74" s="21" t="s">
        <v>65</v>
      </c>
      <c r="B74" s="22" t="s">
        <v>12</v>
      </c>
      <c r="C74" s="21">
        <v>0</v>
      </c>
      <c r="D74" s="21"/>
      <c r="E74" s="21">
        <v>738485</v>
      </c>
      <c r="F74" s="21"/>
      <c r="G74" s="21">
        <v>1365415</v>
      </c>
      <c r="H74" s="21"/>
      <c r="I74" s="21">
        <v>239773</v>
      </c>
      <c r="J74" s="21"/>
      <c r="K74" s="21">
        <f t="shared" si="2"/>
        <v>2343673</v>
      </c>
      <c r="L74" s="21"/>
      <c r="M74" s="21">
        <v>1464270</v>
      </c>
      <c r="N74" s="21"/>
      <c r="O74" s="21">
        <v>397098</v>
      </c>
      <c r="P74" s="21"/>
      <c r="Q74" s="21">
        <v>482305</v>
      </c>
      <c r="R74" s="5"/>
    </row>
    <row r="75" spans="1:18" s="2" customFormat="1" ht="13.5" customHeight="1">
      <c r="A75" s="21" t="s">
        <v>66</v>
      </c>
      <c r="B75" s="22"/>
      <c r="C75" s="21">
        <v>0</v>
      </c>
      <c r="D75" s="21"/>
      <c r="E75" s="21">
        <v>125484</v>
      </c>
      <c r="F75" s="21"/>
      <c r="G75" s="21">
        <v>715695</v>
      </c>
      <c r="H75" s="21"/>
      <c r="I75" s="21">
        <v>21153</v>
      </c>
      <c r="J75" s="21"/>
      <c r="K75" s="21">
        <f t="shared" si="2"/>
        <v>862332</v>
      </c>
      <c r="L75" s="21"/>
      <c r="M75" s="21">
        <v>543048</v>
      </c>
      <c r="N75" s="21"/>
      <c r="O75" s="21">
        <v>186476</v>
      </c>
      <c r="P75" s="21"/>
      <c r="Q75" s="21">
        <v>132808</v>
      </c>
      <c r="R75" s="5"/>
    </row>
    <row r="76" spans="1:18" s="2" customFormat="1" ht="13.5" customHeight="1">
      <c r="A76" s="21" t="s">
        <v>67</v>
      </c>
      <c r="B76" s="22"/>
      <c r="C76" s="21">
        <v>261000</v>
      </c>
      <c r="D76" s="21"/>
      <c r="E76" s="21">
        <v>92955</v>
      </c>
      <c r="F76" s="21"/>
      <c r="G76" s="21">
        <v>143209</v>
      </c>
      <c r="H76" s="21"/>
      <c r="I76" s="21">
        <v>0</v>
      </c>
      <c r="J76" s="21"/>
      <c r="K76" s="21">
        <f t="shared" si="2"/>
        <v>497164</v>
      </c>
      <c r="L76" s="21"/>
      <c r="M76" s="21">
        <v>298620</v>
      </c>
      <c r="N76" s="21"/>
      <c r="O76" s="21">
        <v>158455</v>
      </c>
      <c r="P76" s="21"/>
      <c r="Q76" s="21">
        <v>40089</v>
      </c>
      <c r="R76" s="5"/>
    </row>
    <row r="77" spans="1:18" s="2" customFormat="1" ht="13.5" customHeight="1">
      <c r="A77" s="21" t="s">
        <v>68</v>
      </c>
      <c r="B77" s="22"/>
      <c r="C77" s="21">
        <v>0</v>
      </c>
      <c r="D77" s="21"/>
      <c r="E77" s="21">
        <v>314273</v>
      </c>
      <c r="F77" s="21"/>
      <c r="G77" s="21">
        <v>3140</v>
      </c>
      <c r="H77" s="21"/>
      <c r="I77" s="21">
        <v>74289</v>
      </c>
      <c r="J77" s="21"/>
      <c r="K77" s="21">
        <f t="shared" si="2"/>
        <v>391702</v>
      </c>
      <c r="L77" s="21"/>
      <c r="M77" s="21">
        <v>206808</v>
      </c>
      <c r="N77" s="21"/>
      <c r="O77" s="21">
        <v>90140</v>
      </c>
      <c r="P77" s="21"/>
      <c r="Q77" s="21">
        <v>94754</v>
      </c>
      <c r="R77" s="5"/>
    </row>
    <row r="78" spans="1:18" s="3" customFormat="1" ht="13.5" customHeight="1">
      <c r="A78" s="17" t="s">
        <v>69</v>
      </c>
      <c r="B78" s="18"/>
      <c r="C78" s="21">
        <v>0</v>
      </c>
      <c r="D78" s="21"/>
      <c r="E78" s="21">
        <v>0</v>
      </c>
      <c r="F78" s="21"/>
      <c r="G78" s="21">
        <v>199</v>
      </c>
      <c r="H78" s="21"/>
      <c r="I78" s="21">
        <v>0</v>
      </c>
      <c r="J78" s="21"/>
      <c r="K78" s="21">
        <f t="shared" si="2"/>
        <v>199</v>
      </c>
      <c r="L78" s="21"/>
      <c r="M78" s="21">
        <v>0</v>
      </c>
      <c r="N78" s="21"/>
      <c r="O78" s="21">
        <v>195</v>
      </c>
      <c r="P78" s="21"/>
      <c r="Q78" s="21">
        <v>4</v>
      </c>
      <c r="R78" s="6"/>
    </row>
    <row r="79" spans="1:18" s="3" customFormat="1" ht="13.5" customHeight="1">
      <c r="A79" s="17" t="s">
        <v>70</v>
      </c>
      <c r="B79" s="18" t="s">
        <v>12</v>
      </c>
      <c r="C79" s="21">
        <v>0</v>
      </c>
      <c r="D79" s="21"/>
      <c r="E79" s="21">
        <v>0</v>
      </c>
      <c r="F79" s="21"/>
      <c r="G79" s="21">
        <v>152629</v>
      </c>
      <c r="H79" s="21"/>
      <c r="I79" s="21">
        <v>312</v>
      </c>
      <c r="J79" s="21"/>
      <c r="K79" s="21">
        <f t="shared" si="2"/>
        <v>152941</v>
      </c>
      <c r="L79" s="21"/>
      <c r="M79" s="21">
        <v>104745</v>
      </c>
      <c r="N79" s="21"/>
      <c r="O79" s="21">
        <v>21334</v>
      </c>
      <c r="P79" s="21"/>
      <c r="Q79" s="21">
        <v>26862</v>
      </c>
      <c r="R79" s="6"/>
    </row>
    <row r="80" spans="1:18" s="3" customFormat="1" ht="13.5" customHeight="1">
      <c r="A80" s="17" t="s">
        <v>71</v>
      </c>
      <c r="B80" s="18" t="s">
        <v>12</v>
      </c>
      <c r="C80" s="21">
        <v>0</v>
      </c>
      <c r="D80" s="21"/>
      <c r="E80" s="21">
        <v>204582</v>
      </c>
      <c r="F80" s="21"/>
      <c r="G80" s="21">
        <v>235</v>
      </c>
      <c r="H80" s="21"/>
      <c r="I80" s="21">
        <v>3266</v>
      </c>
      <c r="J80" s="21"/>
      <c r="K80" s="21">
        <f t="shared" si="2"/>
        <v>208083</v>
      </c>
      <c r="L80" s="21"/>
      <c r="M80" s="21">
        <v>99878</v>
      </c>
      <c r="N80" s="21"/>
      <c r="O80" s="21">
        <v>47958</v>
      </c>
      <c r="P80" s="21"/>
      <c r="Q80" s="21">
        <v>60247</v>
      </c>
      <c r="R80" s="6"/>
    </row>
    <row r="81" spans="1:18" s="2" customFormat="1" ht="13.5" customHeight="1">
      <c r="A81" s="17" t="s">
        <v>72</v>
      </c>
      <c r="B81" s="18"/>
      <c r="C81" s="21">
        <v>0</v>
      </c>
      <c r="D81" s="21"/>
      <c r="E81" s="21">
        <v>315736</v>
      </c>
      <c r="F81" s="21"/>
      <c r="G81" s="21">
        <v>972479</v>
      </c>
      <c r="H81" s="21"/>
      <c r="I81" s="21">
        <v>74173</v>
      </c>
      <c r="J81" s="21"/>
      <c r="K81" s="21">
        <f t="shared" si="2"/>
        <v>1362388</v>
      </c>
      <c r="L81" s="21"/>
      <c r="M81" s="21">
        <v>912384</v>
      </c>
      <c r="N81" s="21"/>
      <c r="O81" s="21">
        <v>273765</v>
      </c>
      <c r="P81" s="21"/>
      <c r="Q81" s="21">
        <v>176239</v>
      </c>
      <c r="R81" s="5"/>
    </row>
    <row r="82" spans="1:18" s="2" customFormat="1" ht="13.5" customHeight="1">
      <c r="A82" s="17" t="s">
        <v>73</v>
      </c>
      <c r="B82" s="18"/>
      <c r="C82" s="21">
        <v>0</v>
      </c>
      <c r="D82" s="21"/>
      <c r="E82" s="21">
        <v>-17420</v>
      </c>
      <c r="F82" s="21"/>
      <c r="G82" s="21">
        <v>562119</v>
      </c>
      <c r="H82" s="21"/>
      <c r="I82" s="21">
        <v>32884</v>
      </c>
      <c r="J82" s="21"/>
      <c r="K82" s="21">
        <f t="shared" si="2"/>
        <v>577583</v>
      </c>
      <c r="L82" s="21"/>
      <c r="M82" s="21">
        <v>387734</v>
      </c>
      <c r="N82" s="21"/>
      <c r="O82" s="21">
        <v>98682</v>
      </c>
      <c r="P82" s="21"/>
      <c r="Q82" s="21">
        <v>91167</v>
      </c>
      <c r="R82" s="5"/>
    </row>
    <row r="83" spans="1:18" s="2" customFormat="1" ht="13.5" customHeight="1">
      <c r="A83" s="17" t="s">
        <v>74</v>
      </c>
      <c r="B83" s="18"/>
      <c r="C83" s="29">
        <v>0</v>
      </c>
      <c r="D83" s="21"/>
      <c r="E83" s="29">
        <v>0</v>
      </c>
      <c r="F83" s="21"/>
      <c r="G83" s="29">
        <v>6142</v>
      </c>
      <c r="H83" s="21"/>
      <c r="I83" s="29">
        <v>0</v>
      </c>
      <c r="J83" s="21"/>
      <c r="K83" s="29">
        <f t="shared" si="2"/>
        <v>6142</v>
      </c>
      <c r="L83" s="21"/>
      <c r="M83" s="29">
        <v>0</v>
      </c>
      <c r="N83" s="21"/>
      <c r="O83" s="29">
        <v>6117</v>
      </c>
      <c r="P83" s="21"/>
      <c r="Q83" s="21">
        <v>25</v>
      </c>
      <c r="R83" s="5"/>
    </row>
    <row r="84" spans="1:18" s="2" customFormat="1" ht="13.5" customHeight="1">
      <c r="A84" s="17" t="s">
        <v>75</v>
      </c>
      <c r="B84" s="18"/>
      <c r="C84" s="21">
        <v>0</v>
      </c>
      <c r="D84" s="21"/>
      <c r="E84" s="21">
        <v>0</v>
      </c>
      <c r="F84" s="21"/>
      <c r="G84" s="21">
        <v>3263</v>
      </c>
      <c r="H84" s="21"/>
      <c r="I84" s="21">
        <v>52466</v>
      </c>
      <c r="J84" s="21"/>
      <c r="K84" s="21">
        <f t="shared" si="2"/>
        <v>55729</v>
      </c>
      <c r="L84" s="21"/>
      <c r="M84" s="21">
        <v>46485</v>
      </c>
      <c r="N84" s="21"/>
      <c r="O84" s="21">
        <v>9244</v>
      </c>
      <c r="P84" s="21"/>
      <c r="Q84" s="29">
        <v>0</v>
      </c>
      <c r="R84" s="5"/>
    </row>
    <row r="85" spans="1:18" s="2" customFormat="1" ht="13.5" customHeight="1">
      <c r="A85" s="17" t="s">
        <v>76</v>
      </c>
      <c r="B85" s="18"/>
      <c r="C85" s="21">
        <v>0</v>
      </c>
      <c r="D85" s="21"/>
      <c r="E85" s="21">
        <v>153972</v>
      </c>
      <c r="F85" s="21"/>
      <c r="G85" s="21">
        <v>216691</v>
      </c>
      <c r="H85" s="21"/>
      <c r="I85" s="21">
        <v>1739</v>
      </c>
      <c r="J85" s="21"/>
      <c r="K85" s="21">
        <f t="shared" si="2"/>
        <v>372402</v>
      </c>
      <c r="L85" s="21"/>
      <c r="M85" s="21">
        <v>210229</v>
      </c>
      <c r="N85" s="21"/>
      <c r="O85" s="21">
        <v>95827</v>
      </c>
      <c r="P85" s="21"/>
      <c r="Q85" s="21">
        <v>66346</v>
      </c>
      <c r="R85" s="5"/>
    </row>
    <row r="86" spans="1:18" s="2" customFormat="1" ht="13.5" customHeight="1">
      <c r="A86" s="17" t="s">
        <v>78</v>
      </c>
      <c r="B86" s="18" t="s">
        <v>12</v>
      </c>
      <c r="C86" s="21">
        <v>12276</v>
      </c>
      <c r="D86" s="21"/>
      <c r="E86" s="21">
        <v>493762</v>
      </c>
      <c r="F86" s="21"/>
      <c r="G86" s="21">
        <v>506983</v>
      </c>
      <c r="H86" s="21"/>
      <c r="I86" s="21">
        <v>0</v>
      </c>
      <c r="J86" s="21"/>
      <c r="K86" s="21">
        <f t="shared" si="2"/>
        <v>1013021</v>
      </c>
      <c r="L86" s="21"/>
      <c r="M86" s="21">
        <v>710595</v>
      </c>
      <c r="N86" s="21"/>
      <c r="O86" s="21">
        <v>133431</v>
      </c>
      <c r="P86" s="21"/>
      <c r="Q86" s="21">
        <v>168995</v>
      </c>
      <c r="R86" s="5"/>
    </row>
    <row r="87" spans="1:18" s="2" customFormat="1" ht="13.5" customHeight="1">
      <c r="A87" s="17" t="s">
        <v>80</v>
      </c>
      <c r="B87" s="18" t="s">
        <v>12</v>
      </c>
      <c r="C87" s="21">
        <v>74732</v>
      </c>
      <c r="D87" s="21"/>
      <c r="E87" s="21">
        <v>0</v>
      </c>
      <c r="F87" s="21"/>
      <c r="G87" s="21">
        <v>843458</v>
      </c>
      <c r="H87" s="21"/>
      <c r="I87" s="21">
        <v>949133</v>
      </c>
      <c r="J87" s="21"/>
      <c r="K87" s="21">
        <f aca="true" t="shared" si="3" ref="K87:K113">IF(SUM(C87:I87)=SUM(M87:Q87),SUM(C87:I87),SUM(M87:Q87)-SUM(C87:I87))</f>
        <v>1867323</v>
      </c>
      <c r="L87" s="21"/>
      <c r="M87" s="21">
        <v>870603</v>
      </c>
      <c r="N87" s="21"/>
      <c r="O87" s="21">
        <v>996720</v>
      </c>
      <c r="P87" s="21"/>
      <c r="Q87" s="21">
        <v>0</v>
      </c>
      <c r="R87" s="5"/>
    </row>
    <row r="88" spans="1:18" s="2" customFormat="1" ht="13.5" customHeight="1">
      <c r="A88" s="17" t="s">
        <v>81</v>
      </c>
      <c r="B88" s="18" t="s">
        <v>12</v>
      </c>
      <c r="C88" s="20">
        <f>SUM(C72:C87)</f>
        <v>348008</v>
      </c>
      <c r="D88" s="17"/>
      <c r="E88" s="20">
        <f>SUM(E72:E87)</f>
        <v>2421829</v>
      </c>
      <c r="F88" s="17"/>
      <c r="G88" s="20">
        <f>SUM(G72:G87)</f>
        <v>5746512</v>
      </c>
      <c r="H88" s="17"/>
      <c r="I88" s="20">
        <f>SUM(I72:I87)</f>
        <v>1448568</v>
      </c>
      <c r="J88" s="17"/>
      <c r="K88" s="20">
        <f t="shared" si="3"/>
        <v>9964917</v>
      </c>
      <c r="L88" s="17"/>
      <c r="M88" s="20">
        <f>SUM(M72:M87)</f>
        <v>6038354</v>
      </c>
      <c r="N88" s="17"/>
      <c r="O88" s="20">
        <f>SUM(O72:O87)</f>
        <v>2544174</v>
      </c>
      <c r="P88" s="17"/>
      <c r="Q88" s="20">
        <f>SUM(Q72:Q87)</f>
        <v>1382389</v>
      </c>
      <c r="R88" s="5"/>
    </row>
    <row r="89" spans="1:18" s="2" customFormat="1" ht="13.5" customHeight="1">
      <c r="A89" s="17"/>
      <c r="B89" s="18" t="s">
        <v>12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5"/>
    </row>
    <row r="90" spans="1:18" s="2" customFormat="1" ht="13.5" customHeight="1">
      <c r="A90" s="17" t="s">
        <v>23</v>
      </c>
      <c r="B90" s="18" t="s">
        <v>12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5"/>
    </row>
    <row r="91" spans="1:18" s="2" customFormat="1" ht="13.5" customHeight="1">
      <c r="A91" s="17" t="s">
        <v>84</v>
      </c>
      <c r="B91" s="18" t="s">
        <v>12</v>
      </c>
      <c r="C91" s="19">
        <v>0</v>
      </c>
      <c r="D91" s="17"/>
      <c r="E91" s="19">
        <v>0</v>
      </c>
      <c r="F91" s="17"/>
      <c r="G91" s="19">
        <v>0</v>
      </c>
      <c r="H91" s="17"/>
      <c r="I91" s="19">
        <v>781119</v>
      </c>
      <c r="J91" s="17"/>
      <c r="K91" s="19">
        <f t="shared" si="3"/>
        <v>781119</v>
      </c>
      <c r="L91" s="17"/>
      <c r="M91" s="19">
        <v>645726</v>
      </c>
      <c r="N91" s="17"/>
      <c r="O91" s="19">
        <v>135393</v>
      </c>
      <c r="P91" s="17"/>
      <c r="Q91" s="19">
        <v>0</v>
      </c>
      <c r="R91" s="5"/>
    </row>
    <row r="92" spans="1:18" s="2" customFormat="1" ht="13.5" customHeight="1">
      <c r="A92" s="17"/>
      <c r="B92" s="18" t="s">
        <v>12</v>
      </c>
      <c r="C92" s="21"/>
      <c r="D92" s="17"/>
      <c r="E92" s="21"/>
      <c r="F92" s="17"/>
      <c r="G92" s="21"/>
      <c r="H92" s="17"/>
      <c r="I92" s="21"/>
      <c r="J92" s="17"/>
      <c r="K92" s="21"/>
      <c r="L92" s="17"/>
      <c r="M92" s="21"/>
      <c r="N92" s="17"/>
      <c r="O92" s="21"/>
      <c r="P92" s="17"/>
      <c r="Q92" s="21"/>
      <c r="R92" s="5"/>
    </row>
    <row r="93" spans="1:18" s="2" customFormat="1" ht="13.5" customHeight="1">
      <c r="A93" s="17" t="s">
        <v>86</v>
      </c>
      <c r="B93" s="18" t="s">
        <v>12</v>
      </c>
      <c r="C93" s="19">
        <f>+C60+C69+C88+C91</f>
        <v>528806</v>
      </c>
      <c r="D93" s="17"/>
      <c r="E93" s="19">
        <f>+E60+E69+E88+E91</f>
        <v>13243958</v>
      </c>
      <c r="F93" s="17"/>
      <c r="G93" s="19">
        <f>+G60+G69+G88+G91</f>
        <v>8247330</v>
      </c>
      <c r="H93" s="17"/>
      <c r="I93" s="19">
        <f>+I60+I69+I88+I91</f>
        <v>2608267</v>
      </c>
      <c r="J93" s="17"/>
      <c r="K93" s="19">
        <f t="shared" si="3"/>
        <v>24628361</v>
      </c>
      <c r="L93" s="17"/>
      <c r="M93" s="19">
        <f>+M60+M69+M88+M91</f>
        <v>12652413</v>
      </c>
      <c r="N93" s="17"/>
      <c r="O93" s="19">
        <f>+O60+O69+O88+O91</f>
        <v>7435120</v>
      </c>
      <c r="P93" s="17"/>
      <c r="Q93" s="19">
        <f>+Q60+Q69+Q88+Q91</f>
        <v>4540828</v>
      </c>
      <c r="R93" s="5"/>
    </row>
    <row r="94" spans="1:18" s="2" customFormat="1" ht="13.5" customHeight="1">
      <c r="A94" s="17"/>
      <c r="B94" s="18" t="s">
        <v>12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5"/>
    </row>
    <row r="95" spans="1:18" s="2" customFormat="1" ht="13.5" customHeight="1">
      <c r="A95" s="17" t="s">
        <v>25</v>
      </c>
      <c r="B95" s="1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5"/>
    </row>
    <row r="96" spans="1:18" s="2" customFormat="1" ht="13.5" customHeight="1">
      <c r="A96" s="17" t="s">
        <v>20</v>
      </c>
      <c r="B96" s="1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5"/>
    </row>
    <row r="97" spans="1:18" s="2" customFormat="1" ht="13.5" customHeight="1">
      <c r="A97" s="17" t="s">
        <v>43</v>
      </c>
      <c r="B97" s="18" t="s">
        <v>12</v>
      </c>
      <c r="C97" s="21">
        <v>0</v>
      </c>
      <c r="D97" s="21"/>
      <c r="E97" s="21">
        <v>0</v>
      </c>
      <c r="F97" s="21"/>
      <c r="G97" s="21">
        <v>0</v>
      </c>
      <c r="H97" s="21"/>
      <c r="I97" s="21">
        <v>444</v>
      </c>
      <c r="J97" s="21"/>
      <c r="K97" s="21">
        <f t="shared" si="3"/>
        <v>444</v>
      </c>
      <c r="L97" s="21"/>
      <c r="M97" s="21">
        <v>0</v>
      </c>
      <c r="N97" s="21"/>
      <c r="O97" s="21">
        <v>444</v>
      </c>
      <c r="P97" s="21"/>
      <c r="Q97" s="21">
        <v>0</v>
      </c>
      <c r="R97" s="5"/>
    </row>
    <row r="98" spans="1:18" s="2" customFormat="1" ht="13.5" customHeight="1">
      <c r="A98" s="17" t="s">
        <v>44</v>
      </c>
      <c r="B98" s="18" t="s">
        <v>12</v>
      </c>
      <c r="C98" s="21">
        <v>0</v>
      </c>
      <c r="D98" s="21"/>
      <c r="E98" s="21">
        <v>0</v>
      </c>
      <c r="F98" s="21"/>
      <c r="G98" s="21">
        <v>0</v>
      </c>
      <c r="H98" s="21"/>
      <c r="I98" s="21">
        <v>11501</v>
      </c>
      <c r="J98" s="21"/>
      <c r="K98" s="21">
        <f t="shared" si="3"/>
        <v>11501</v>
      </c>
      <c r="L98" s="21"/>
      <c r="M98" s="21">
        <v>9889</v>
      </c>
      <c r="N98" s="21"/>
      <c r="O98" s="21">
        <v>1612</v>
      </c>
      <c r="P98" s="21"/>
      <c r="Q98" s="21">
        <v>0</v>
      </c>
      <c r="R98" s="5"/>
    </row>
    <row r="99" spans="1:18" s="2" customFormat="1" ht="13.5" customHeight="1">
      <c r="A99" s="17" t="s">
        <v>46</v>
      </c>
      <c r="B99" s="18"/>
      <c r="C99" s="21">
        <v>0</v>
      </c>
      <c r="D99" s="21"/>
      <c r="E99" s="21">
        <v>0</v>
      </c>
      <c r="F99" s="21"/>
      <c r="G99" s="21">
        <v>11808</v>
      </c>
      <c r="H99" s="21"/>
      <c r="I99" s="21">
        <v>118357</v>
      </c>
      <c r="J99" s="21"/>
      <c r="K99" s="21">
        <f t="shared" si="3"/>
        <v>130165</v>
      </c>
      <c r="L99" s="21"/>
      <c r="M99" s="21">
        <v>37176</v>
      </c>
      <c r="N99" s="21"/>
      <c r="O99" s="21">
        <v>92989</v>
      </c>
      <c r="P99" s="21"/>
      <c r="Q99" s="21">
        <v>0</v>
      </c>
      <c r="R99" s="5"/>
    </row>
    <row r="100" spans="1:18" s="2" customFormat="1" ht="13.5" customHeight="1">
      <c r="A100" s="17" t="s">
        <v>47</v>
      </c>
      <c r="B100" s="18" t="s">
        <v>12</v>
      </c>
      <c r="C100" s="21">
        <v>0</v>
      </c>
      <c r="D100" s="21"/>
      <c r="E100" s="21">
        <v>0</v>
      </c>
      <c r="F100" s="21"/>
      <c r="G100" s="21">
        <v>0</v>
      </c>
      <c r="H100" s="21"/>
      <c r="I100" s="21">
        <v>11854</v>
      </c>
      <c r="J100" s="21"/>
      <c r="K100" s="21">
        <f t="shared" si="3"/>
        <v>11854</v>
      </c>
      <c r="L100" s="21"/>
      <c r="M100" s="21">
        <v>8090</v>
      </c>
      <c r="N100" s="21"/>
      <c r="O100" s="21">
        <v>3764</v>
      </c>
      <c r="P100" s="21"/>
      <c r="Q100" s="21">
        <v>0</v>
      </c>
      <c r="R100" s="5"/>
    </row>
    <row r="101" spans="1:18" s="2" customFormat="1" ht="13.5" customHeight="1">
      <c r="A101" s="17" t="s">
        <v>48</v>
      </c>
      <c r="B101" s="18" t="s">
        <v>12</v>
      </c>
      <c r="C101" s="21">
        <v>0</v>
      </c>
      <c r="D101" s="21"/>
      <c r="E101" s="21">
        <v>0</v>
      </c>
      <c r="F101" s="21"/>
      <c r="G101" s="21">
        <v>0</v>
      </c>
      <c r="H101" s="21"/>
      <c r="I101" s="21">
        <v>75600</v>
      </c>
      <c r="J101" s="21"/>
      <c r="K101" s="21">
        <f t="shared" si="3"/>
        <v>75600</v>
      </c>
      <c r="L101" s="21"/>
      <c r="M101" s="21">
        <v>50328</v>
      </c>
      <c r="N101" s="21"/>
      <c r="O101" s="21">
        <v>25272</v>
      </c>
      <c r="P101" s="21"/>
      <c r="Q101" s="21">
        <v>0</v>
      </c>
      <c r="R101" s="5"/>
    </row>
    <row r="102" spans="1:18" s="2" customFormat="1" ht="13.5" customHeight="1">
      <c r="A102" s="17" t="s">
        <v>49</v>
      </c>
      <c r="B102" s="18"/>
      <c r="C102" s="21">
        <v>0</v>
      </c>
      <c r="D102" s="21"/>
      <c r="E102" s="21">
        <v>0</v>
      </c>
      <c r="F102" s="21"/>
      <c r="G102" s="21">
        <v>0</v>
      </c>
      <c r="H102" s="21"/>
      <c r="I102" s="21">
        <v>20128</v>
      </c>
      <c r="J102" s="21"/>
      <c r="K102" s="21">
        <f t="shared" si="3"/>
        <v>20128</v>
      </c>
      <c r="L102" s="21"/>
      <c r="M102" s="21">
        <v>5953</v>
      </c>
      <c r="N102" s="21"/>
      <c r="O102" s="21">
        <v>14175</v>
      </c>
      <c r="P102" s="21"/>
      <c r="Q102" s="21">
        <v>0</v>
      </c>
      <c r="R102" s="5"/>
    </row>
    <row r="103" spans="1:18" s="3" customFormat="1" ht="13.5" customHeight="1">
      <c r="A103" s="21" t="s">
        <v>50</v>
      </c>
      <c r="B103" s="22"/>
      <c r="C103" s="21">
        <v>0</v>
      </c>
      <c r="D103" s="21"/>
      <c r="E103" s="21">
        <v>0</v>
      </c>
      <c r="F103" s="21"/>
      <c r="G103" s="21">
        <v>0</v>
      </c>
      <c r="H103" s="21"/>
      <c r="I103" s="21">
        <v>154459</v>
      </c>
      <c r="J103" s="21"/>
      <c r="K103" s="21">
        <f t="shared" si="3"/>
        <v>154459</v>
      </c>
      <c r="L103" s="21"/>
      <c r="M103" s="21">
        <v>100849</v>
      </c>
      <c r="N103" s="21"/>
      <c r="O103" s="21">
        <v>53610</v>
      </c>
      <c r="P103" s="21"/>
      <c r="Q103" s="21">
        <v>0</v>
      </c>
      <c r="R103" s="6"/>
    </row>
    <row r="104" spans="1:18" s="2" customFormat="1" ht="13.5" customHeight="1">
      <c r="A104" s="17" t="s">
        <v>51</v>
      </c>
      <c r="B104" s="18" t="s">
        <v>12</v>
      </c>
      <c r="C104" s="20">
        <f>SUM(C97:C103)</f>
        <v>0</v>
      </c>
      <c r="D104" s="17"/>
      <c r="E104" s="20">
        <f>SUM(E97:E103)</f>
        <v>0</v>
      </c>
      <c r="F104" s="17"/>
      <c r="G104" s="20">
        <f>SUM(G97:G103)</f>
        <v>11808</v>
      </c>
      <c r="H104" s="17"/>
      <c r="I104" s="20">
        <f>SUM(I97:I103)</f>
        <v>392343</v>
      </c>
      <c r="J104" s="17"/>
      <c r="K104" s="20">
        <f t="shared" si="3"/>
        <v>404151</v>
      </c>
      <c r="L104" s="17"/>
      <c r="M104" s="20">
        <f>SUM(M97:M103)</f>
        <v>212285</v>
      </c>
      <c r="N104" s="17"/>
      <c r="O104" s="20">
        <f>SUM(O97:O103)</f>
        <v>191866</v>
      </c>
      <c r="P104" s="17"/>
      <c r="Q104" s="20">
        <f>SUM(Q97:Q103)</f>
        <v>0</v>
      </c>
      <c r="R104" s="5"/>
    </row>
    <row r="105" spans="1:18" s="2" customFormat="1" ht="13.5" customHeight="1">
      <c r="A105" s="17"/>
      <c r="B105" s="18" t="s">
        <v>12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5"/>
    </row>
    <row r="106" spans="1:18" s="2" customFormat="1" ht="13.5" customHeight="1">
      <c r="A106" s="17" t="s">
        <v>21</v>
      </c>
      <c r="B106" s="18"/>
      <c r="C106" s="17"/>
      <c r="D106" s="17"/>
      <c r="E106" s="17"/>
      <c r="F106" s="17"/>
      <c r="G106" s="17"/>
      <c r="H106" s="17"/>
      <c r="I106" s="17"/>
      <c r="J106" s="17"/>
      <c r="K106" s="17">
        <f t="shared" si="3"/>
        <v>0</v>
      </c>
      <c r="L106" s="17"/>
      <c r="M106" s="17"/>
      <c r="N106" s="17"/>
      <c r="O106" s="17"/>
      <c r="P106" s="17"/>
      <c r="Q106" s="17"/>
      <c r="R106" s="5"/>
    </row>
    <row r="107" spans="1:18" s="2" customFormat="1" ht="13.5" customHeight="1">
      <c r="A107" s="17" t="s">
        <v>52</v>
      </c>
      <c r="B107" s="18" t="s">
        <v>12</v>
      </c>
      <c r="C107" s="21">
        <v>0</v>
      </c>
      <c r="D107" s="21"/>
      <c r="E107" s="21">
        <v>0</v>
      </c>
      <c r="F107" s="21"/>
      <c r="G107" s="21">
        <v>0</v>
      </c>
      <c r="H107" s="21"/>
      <c r="I107" s="21">
        <v>297303</v>
      </c>
      <c r="J107" s="21"/>
      <c r="K107" s="21">
        <f t="shared" si="3"/>
        <v>297303</v>
      </c>
      <c r="L107" s="21"/>
      <c r="M107" s="21">
        <v>218180</v>
      </c>
      <c r="N107" s="21"/>
      <c r="O107" s="21">
        <v>79123</v>
      </c>
      <c r="P107" s="21"/>
      <c r="Q107" s="21">
        <v>0</v>
      </c>
      <c r="R107" s="5"/>
    </row>
    <row r="108" spans="1:18" s="2" customFormat="1" ht="13.5" customHeight="1">
      <c r="A108" s="17" t="s">
        <v>53</v>
      </c>
      <c r="B108" s="18"/>
      <c r="C108" s="21">
        <v>0</v>
      </c>
      <c r="D108" s="21"/>
      <c r="E108" s="21">
        <v>0</v>
      </c>
      <c r="F108" s="21"/>
      <c r="G108" s="21">
        <v>0</v>
      </c>
      <c r="H108" s="21"/>
      <c r="I108" s="21">
        <v>185175</v>
      </c>
      <c r="J108" s="21"/>
      <c r="K108" s="21">
        <f t="shared" si="3"/>
        <v>185175</v>
      </c>
      <c r="L108" s="21"/>
      <c r="M108" s="21">
        <v>152335</v>
      </c>
      <c r="N108" s="21"/>
      <c r="O108" s="21">
        <v>32840</v>
      </c>
      <c r="P108" s="21"/>
      <c r="Q108" s="21">
        <v>0</v>
      </c>
      <c r="R108" s="5"/>
    </row>
    <row r="109" spans="1:18" s="2" customFormat="1" ht="13.5" customHeight="1">
      <c r="A109" s="17" t="s">
        <v>54</v>
      </c>
      <c r="B109" s="18" t="s">
        <v>12</v>
      </c>
      <c r="C109" s="21">
        <v>0</v>
      </c>
      <c r="D109" s="21"/>
      <c r="E109" s="21">
        <v>0</v>
      </c>
      <c r="F109" s="21"/>
      <c r="G109" s="21">
        <v>0</v>
      </c>
      <c r="H109" s="21"/>
      <c r="I109" s="21">
        <v>1500</v>
      </c>
      <c r="J109" s="21"/>
      <c r="K109" s="21">
        <f t="shared" si="3"/>
        <v>1500</v>
      </c>
      <c r="L109" s="21"/>
      <c r="M109" s="21">
        <v>1500</v>
      </c>
      <c r="N109" s="21"/>
      <c r="O109" s="21">
        <v>0</v>
      </c>
      <c r="P109" s="21"/>
      <c r="Q109" s="21">
        <v>0</v>
      </c>
      <c r="R109" s="5"/>
    </row>
    <row r="110" spans="1:18" s="2" customFormat="1" ht="13.5" customHeight="1">
      <c r="A110" s="17" t="s">
        <v>55</v>
      </c>
      <c r="B110" s="18" t="s">
        <v>12</v>
      </c>
      <c r="C110" s="21">
        <v>0</v>
      </c>
      <c r="D110" s="21"/>
      <c r="E110" s="21">
        <v>0</v>
      </c>
      <c r="F110" s="21"/>
      <c r="G110" s="21">
        <v>0</v>
      </c>
      <c r="H110" s="21"/>
      <c r="I110" s="21">
        <v>106522</v>
      </c>
      <c r="J110" s="21"/>
      <c r="K110" s="21">
        <f t="shared" si="3"/>
        <v>106522</v>
      </c>
      <c r="L110" s="21"/>
      <c r="M110" s="21">
        <v>54144</v>
      </c>
      <c r="N110" s="21"/>
      <c r="O110" s="21">
        <v>52378</v>
      </c>
      <c r="P110" s="21"/>
      <c r="Q110" s="21">
        <v>0</v>
      </c>
      <c r="R110" s="5"/>
    </row>
    <row r="111" spans="1:18" s="2" customFormat="1" ht="13.5" customHeight="1">
      <c r="A111" s="17" t="s">
        <v>56</v>
      </c>
      <c r="B111" s="18" t="s">
        <v>12</v>
      </c>
      <c r="C111" s="21">
        <v>0</v>
      </c>
      <c r="D111" s="21"/>
      <c r="E111" s="21">
        <v>0</v>
      </c>
      <c r="F111" s="21"/>
      <c r="G111" s="21">
        <v>0</v>
      </c>
      <c r="H111" s="21"/>
      <c r="I111" s="21">
        <v>4622023</v>
      </c>
      <c r="J111" s="21"/>
      <c r="K111" s="21">
        <f t="shared" si="3"/>
        <v>4622023</v>
      </c>
      <c r="L111" s="21"/>
      <c r="M111" s="21">
        <v>3337653</v>
      </c>
      <c r="N111" s="21"/>
      <c r="O111" s="21">
        <v>1284370</v>
      </c>
      <c r="P111" s="21"/>
      <c r="Q111" s="21">
        <v>0</v>
      </c>
      <c r="R111" s="5"/>
    </row>
    <row r="112" spans="1:18" s="2" customFormat="1" ht="13.5" customHeight="1">
      <c r="A112" s="17" t="s">
        <v>57</v>
      </c>
      <c r="B112" s="18"/>
      <c r="C112" s="21">
        <v>0</v>
      </c>
      <c r="D112" s="21"/>
      <c r="E112" s="21">
        <v>0</v>
      </c>
      <c r="F112" s="21"/>
      <c r="G112" s="21">
        <v>0</v>
      </c>
      <c r="H112" s="21"/>
      <c r="I112" s="21">
        <v>275269</v>
      </c>
      <c r="J112" s="21"/>
      <c r="K112" s="21">
        <f t="shared" si="3"/>
        <v>275269</v>
      </c>
      <c r="L112" s="21"/>
      <c r="M112" s="21">
        <v>175783</v>
      </c>
      <c r="N112" s="21"/>
      <c r="O112" s="21">
        <v>99486</v>
      </c>
      <c r="P112" s="21"/>
      <c r="Q112" s="21">
        <v>0</v>
      </c>
      <c r="R112" s="5"/>
    </row>
    <row r="113" spans="1:18" s="2" customFormat="1" ht="13.5" customHeight="1">
      <c r="A113" s="17" t="s">
        <v>58</v>
      </c>
      <c r="B113" s="18" t="s">
        <v>12</v>
      </c>
      <c r="C113" s="21">
        <v>0</v>
      </c>
      <c r="D113" s="21"/>
      <c r="E113" s="21">
        <v>0</v>
      </c>
      <c r="F113" s="21"/>
      <c r="G113" s="21">
        <v>0</v>
      </c>
      <c r="H113" s="21"/>
      <c r="I113" s="21">
        <v>750184</v>
      </c>
      <c r="J113" s="21"/>
      <c r="K113" s="21">
        <f t="shared" si="3"/>
        <v>750184</v>
      </c>
      <c r="L113" s="21"/>
      <c r="M113" s="21">
        <v>626074</v>
      </c>
      <c r="N113" s="21"/>
      <c r="O113" s="21">
        <v>124110</v>
      </c>
      <c r="P113" s="21"/>
      <c r="Q113" s="21">
        <v>0</v>
      </c>
      <c r="R113" s="5"/>
    </row>
    <row r="114" spans="1:23" s="2" customFormat="1" ht="13.5" customHeight="1">
      <c r="A114" s="17" t="s">
        <v>60</v>
      </c>
      <c r="B114" s="18" t="s">
        <v>12</v>
      </c>
      <c r="C114" s="20">
        <f>SUM(C107:C113)</f>
        <v>0</v>
      </c>
      <c r="D114" s="17"/>
      <c r="E114" s="20">
        <f>SUM(E107:E113)</f>
        <v>0</v>
      </c>
      <c r="F114" s="17"/>
      <c r="G114" s="20">
        <f>SUM(G107:G113)</f>
        <v>0</v>
      </c>
      <c r="H114" s="17"/>
      <c r="I114" s="20">
        <f>SUM(I107:I113)</f>
        <v>6237976</v>
      </c>
      <c r="J114" s="17"/>
      <c r="K114" s="20">
        <f>IF(SUM(C114:I114)=SUM(M114:Q114),SUM(C114:I114),SUM(M114:Q114)-SUM(C114:I114))</f>
        <v>6237976</v>
      </c>
      <c r="L114" s="17"/>
      <c r="M114" s="20">
        <f>SUM(M107:M113)</f>
        <v>4565669</v>
      </c>
      <c r="N114" s="17"/>
      <c r="O114" s="20">
        <f>SUM(O107:O113)</f>
        <v>1672307</v>
      </c>
      <c r="P114" s="17"/>
      <c r="Q114" s="20">
        <f>SUM(Q107:Q113)</f>
        <v>0</v>
      </c>
      <c r="R114" s="5" t="s">
        <v>13</v>
      </c>
      <c r="T114" s="2" t="s">
        <v>13</v>
      </c>
      <c r="U114" s="2" t="s">
        <v>13</v>
      </c>
      <c r="V114" s="2" t="s">
        <v>13</v>
      </c>
      <c r="W114" s="2" t="s">
        <v>13</v>
      </c>
    </row>
    <row r="115" spans="1:18" s="2" customFormat="1" ht="13.5" customHeight="1">
      <c r="A115" s="17"/>
      <c r="B115" s="18" t="s">
        <v>12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5"/>
    </row>
    <row r="116" spans="1:18" s="2" customFormat="1" ht="13.5" customHeight="1">
      <c r="A116" s="17" t="s">
        <v>22</v>
      </c>
      <c r="B116" s="18" t="s">
        <v>12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5"/>
    </row>
    <row r="117" spans="1:18" s="2" customFormat="1" ht="13.5" customHeight="1">
      <c r="A117" s="17" t="s">
        <v>61</v>
      </c>
      <c r="B117" s="18"/>
      <c r="C117" s="21">
        <v>0</v>
      </c>
      <c r="D117" s="21"/>
      <c r="E117" s="21">
        <v>0</v>
      </c>
      <c r="F117" s="21"/>
      <c r="G117" s="21">
        <v>0</v>
      </c>
      <c r="H117" s="21"/>
      <c r="I117" s="21">
        <v>2345779</v>
      </c>
      <c r="J117" s="21"/>
      <c r="K117" s="21">
        <f aca="true" t="shared" si="4" ref="K117:K137">IF(SUM(C117:I117)=SUM(M117:Q117),SUM(C117:I117),SUM(M117:Q117)-SUM(C117:I117))</f>
        <v>2345779</v>
      </c>
      <c r="L117" s="21"/>
      <c r="M117" s="21">
        <v>2114763</v>
      </c>
      <c r="N117" s="21"/>
      <c r="O117" s="21">
        <v>231016</v>
      </c>
      <c r="P117" s="21"/>
      <c r="Q117" s="21">
        <v>0</v>
      </c>
      <c r="R117" s="5"/>
    </row>
    <row r="118" spans="1:18" s="2" customFormat="1" ht="13.5" customHeight="1">
      <c r="A118" s="17" t="s">
        <v>62</v>
      </c>
      <c r="B118" s="18"/>
      <c r="C118" s="29">
        <v>1254897</v>
      </c>
      <c r="D118" s="21"/>
      <c r="E118" s="29">
        <v>214640</v>
      </c>
      <c r="F118" s="21"/>
      <c r="G118" s="29">
        <v>231792</v>
      </c>
      <c r="H118" s="21"/>
      <c r="I118" s="29">
        <v>1616383</v>
      </c>
      <c r="J118" s="21"/>
      <c r="K118" s="29">
        <f t="shared" si="4"/>
        <v>3317712</v>
      </c>
      <c r="L118" s="21"/>
      <c r="M118" s="29">
        <v>2746619</v>
      </c>
      <c r="N118" s="21"/>
      <c r="O118" s="29">
        <v>520493</v>
      </c>
      <c r="P118" s="21"/>
      <c r="Q118" s="29">
        <v>50600</v>
      </c>
      <c r="R118" s="5"/>
    </row>
    <row r="119" spans="1:18" s="3" customFormat="1" ht="13.5" customHeight="1">
      <c r="A119" s="17" t="s">
        <v>63</v>
      </c>
      <c r="B119" s="18" t="s">
        <v>12</v>
      </c>
      <c r="C119" s="21">
        <v>0</v>
      </c>
      <c r="D119" s="21"/>
      <c r="E119" s="21">
        <v>0</v>
      </c>
      <c r="F119" s="21"/>
      <c r="G119" s="21">
        <v>0</v>
      </c>
      <c r="H119" s="21"/>
      <c r="I119" s="21">
        <v>3034858</v>
      </c>
      <c r="J119" s="21"/>
      <c r="K119" s="21">
        <f t="shared" si="4"/>
        <v>3034858</v>
      </c>
      <c r="L119" s="21"/>
      <c r="M119" s="21">
        <v>2292960</v>
      </c>
      <c r="N119" s="21"/>
      <c r="O119" s="21">
        <v>741898</v>
      </c>
      <c r="P119" s="21"/>
      <c r="Q119" s="21">
        <v>0</v>
      </c>
      <c r="R119" s="6"/>
    </row>
    <row r="120" spans="1:18" s="2" customFormat="1" ht="13.5" customHeight="1">
      <c r="A120" s="17" t="s">
        <v>64</v>
      </c>
      <c r="B120" s="18" t="s">
        <v>12</v>
      </c>
      <c r="C120" s="21">
        <v>6876341</v>
      </c>
      <c r="D120" s="21"/>
      <c r="E120" s="21">
        <v>0</v>
      </c>
      <c r="F120" s="21"/>
      <c r="G120" s="21">
        <v>0</v>
      </c>
      <c r="H120" s="21"/>
      <c r="I120" s="21">
        <v>1724665</v>
      </c>
      <c r="J120" s="21"/>
      <c r="K120" s="21">
        <f t="shared" si="4"/>
        <v>8601006</v>
      </c>
      <c r="L120" s="21"/>
      <c r="M120" s="21">
        <v>8018569</v>
      </c>
      <c r="N120" s="21"/>
      <c r="O120" s="21">
        <v>544805</v>
      </c>
      <c r="P120" s="21"/>
      <c r="Q120" s="21">
        <v>37632</v>
      </c>
      <c r="R120" s="5"/>
    </row>
    <row r="121" spans="1:18" s="2" customFormat="1" ht="13.5" customHeight="1">
      <c r="A121" s="17" t="s">
        <v>65</v>
      </c>
      <c r="B121" s="18"/>
      <c r="C121" s="21">
        <v>168301</v>
      </c>
      <c r="D121" s="21"/>
      <c r="E121" s="21">
        <v>235564</v>
      </c>
      <c r="F121" s="21"/>
      <c r="G121" s="21">
        <v>1011283</v>
      </c>
      <c r="H121" s="21"/>
      <c r="I121" s="21">
        <v>5742321</v>
      </c>
      <c r="J121" s="21"/>
      <c r="K121" s="21">
        <f t="shared" si="4"/>
        <v>7157469</v>
      </c>
      <c r="L121" s="21"/>
      <c r="M121" s="21">
        <v>6354817</v>
      </c>
      <c r="N121" s="21"/>
      <c r="O121" s="21">
        <v>802652</v>
      </c>
      <c r="P121" s="21"/>
      <c r="Q121" s="21">
        <v>0</v>
      </c>
      <c r="R121" s="5"/>
    </row>
    <row r="122" spans="1:18" s="2" customFormat="1" ht="13.5" customHeight="1">
      <c r="A122" s="17" t="s">
        <v>66</v>
      </c>
      <c r="B122" s="18"/>
      <c r="C122" s="21">
        <v>0</v>
      </c>
      <c r="D122" s="21"/>
      <c r="E122" s="21">
        <v>0</v>
      </c>
      <c r="F122" s="21"/>
      <c r="G122" s="21">
        <v>19135</v>
      </c>
      <c r="H122" s="21"/>
      <c r="I122" s="21">
        <v>1025305</v>
      </c>
      <c r="J122" s="21"/>
      <c r="K122" s="21">
        <f t="shared" si="4"/>
        <v>1044440</v>
      </c>
      <c r="L122" s="21"/>
      <c r="M122" s="21">
        <v>965925</v>
      </c>
      <c r="N122" s="21"/>
      <c r="O122" s="21">
        <v>78515</v>
      </c>
      <c r="P122" s="21"/>
      <c r="Q122" s="21">
        <v>0</v>
      </c>
      <c r="R122" s="5"/>
    </row>
    <row r="123" spans="1:18" s="2" customFormat="1" ht="13.5" customHeight="1">
      <c r="A123" s="17" t="s">
        <v>67</v>
      </c>
      <c r="B123" s="18" t="s">
        <v>12</v>
      </c>
      <c r="C123" s="21">
        <v>0</v>
      </c>
      <c r="D123" s="21"/>
      <c r="E123" s="21">
        <v>0</v>
      </c>
      <c r="F123" s="21"/>
      <c r="G123" s="21">
        <v>0</v>
      </c>
      <c r="H123" s="21"/>
      <c r="I123" s="21">
        <v>5172201</v>
      </c>
      <c r="J123" s="21"/>
      <c r="K123" s="21">
        <f t="shared" si="4"/>
        <v>5172201</v>
      </c>
      <c r="L123" s="21"/>
      <c r="M123" s="21">
        <v>4609193</v>
      </c>
      <c r="N123" s="21"/>
      <c r="O123" s="21">
        <v>563008</v>
      </c>
      <c r="P123" s="21"/>
      <c r="Q123" s="21">
        <v>0</v>
      </c>
      <c r="R123" s="5"/>
    </row>
    <row r="124" spans="1:18" s="2" customFormat="1" ht="13.5" customHeight="1">
      <c r="A124" s="17" t="s">
        <v>68</v>
      </c>
      <c r="B124" s="18" t="s">
        <v>12</v>
      </c>
      <c r="C124" s="21">
        <v>1494063</v>
      </c>
      <c r="D124" s="21"/>
      <c r="E124" s="21">
        <v>0</v>
      </c>
      <c r="F124" s="21"/>
      <c r="G124" s="21">
        <v>0</v>
      </c>
      <c r="H124" s="21"/>
      <c r="I124" s="21">
        <v>4102009</v>
      </c>
      <c r="J124" s="21"/>
      <c r="K124" s="21">
        <f t="shared" si="4"/>
        <v>5596072</v>
      </c>
      <c r="L124" s="21"/>
      <c r="M124" s="21">
        <v>4426523</v>
      </c>
      <c r="N124" s="21"/>
      <c r="O124" s="21">
        <v>1045401</v>
      </c>
      <c r="P124" s="21"/>
      <c r="Q124" s="21">
        <v>124148</v>
      </c>
      <c r="R124" s="5"/>
    </row>
    <row r="125" spans="1:18" s="2" customFormat="1" ht="13.5" customHeight="1">
      <c r="A125" s="17" t="s">
        <v>69</v>
      </c>
      <c r="B125" s="18" t="s">
        <v>12</v>
      </c>
      <c r="C125" s="21">
        <v>0</v>
      </c>
      <c r="D125" s="21"/>
      <c r="E125" s="21">
        <v>0</v>
      </c>
      <c r="F125" s="21"/>
      <c r="G125" s="21">
        <v>0</v>
      </c>
      <c r="H125" s="21"/>
      <c r="I125" s="21">
        <v>1276443</v>
      </c>
      <c r="J125" s="21"/>
      <c r="K125" s="21">
        <f t="shared" si="4"/>
        <v>1276443</v>
      </c>
      <c r="L125" s="21"/>
      <c r="M125" s="21">
        <v>1157373</v>
      </c>
      <c r="N125" s="21"/>
      <c r="O125" s="21">
        <v>119070</v>
      </c>
      <c r="P125" s="21"/>
      <c r="Q125" s="21">
        <v>0</v>
      </c>
      <c r="R125" s="5"/>
    </row>
    <row r="126" spans="1:18" s="2" customFormat="1" ht="13.5" customHeight="1">
      <c r="A126" s="17" t="s">
        <v>70</v>
      </c>
      <c r="B126" s="18"/>
      <c r="C126" s="21">
        <v>0</v>
      </c>
      <c r="D126" s="21"/>
      <c r="E126" s="21">
        <v>0</v>
      </c>
      <c r="F126" s="21"/>
      <c r="G126" s="21">
        <v>0</v>
      </c>
      <c r="H126" s="21"/>
      <c r="I126" s="21">
        <v>968383</v>
      </c>
      <c r="J126" s="21"/>
      <c r="K126" s="21">
        <f t="shared" si="4"/>
        <v>968383</v>
      </c>
      <c r="L126" s="21"/>
      <c r="M126" s="21">
        <v>937310</v>
      </c>
      <c r="N126" s="21"/>
      <c r="O126" s="21">
        <v>31073</v>
      </c>
      <c r="P126" s="21"/>
      <c r="Q126" s="21">
        <v>0</v>
      </c>
      <c r="R126" s="5"/>
    </row>
    <row r="127" spans="1:18" s="2" customFormat="1" ht="13.5" customHeight="1">
      <c r="A127" s="17" t="s">
        <v>71</v>
      </c>
      <c r="B127" s="18"/>
      <c r="C127" s="21">
        <v>0</v>
      </c>
      <c r="D127" s="21"/>
      <c r="E127" s="21">
        <v>0</v>
      </c>
      <c r="F127" s="21"/>
      <c r="G127" s="21">
        <v>0</v>
      </c>
      <c r="H127" s="21"/>
      <c r="I127" s="21">
        <v>1137866</v>
      </c>
      <c r="J127" s="21"/>
      <c r="K127" s="21">
        <f t="shared" si="4"/>
        <v>1137866</v>
      </c>
      <c r="L127" s="21"/>
      <c r="M127" s="21">
        <v>962691</v>
      </c>
      <c r="N127" s="21"/>
      <c r="O127" s="21">
        <v>175175</v>
      </c>
      <c r="P127" s="21"/>
      <c r="Q127" s="21">
        <v>0</v>
      </c>
      <c r="R127" s="5"/>
    </row>
    <row r="128" spans="1:18" s="2" customFormat="1" ht="13.5" customHeight="1">
      <c r="A128" s="17" t="s">
        <v>72</v>
      </c>
      <c r="B128" s="18"/>
      <c r="C128" s="21">
        <v>674329</v>
      </c>
      <c r="D128" s="21"/>
      <c r="E128" s="21">
        <v>0</v>
      </c>
      <c r="F128" s="21"/>
      <c r="G128" s="21">
        <v>113367</v>
      </c>
      <c r="H128" s="21"/>
      <c r="I128" s="21">
        <v>6489677</v>
      </c>
      <c r="J128" s="21"/>
      <c r="K128" s="21">
        <f t="shared" si="4"/>
        <v>7277373</v>
      </c>
      <c r="L128" s="21"/>
      <c r="M128" s="21">
        <v>6760177</v>
      </c>
      <c r="N128" s="21"/>
      <c r="O128" s="21">
        <v>517196</v>
      </c>
      <c r="P128" s="21"/>
      <c r="Q128" s="21">
        <v>0</v>
      </c>
      <c r="R128" s="5"/>
    </row>
    <row r="129" spans="1:18" s="2" customFormat="1" ht="13.5" customHeight="1">
      <c r="A129" s="17" t="s">
        <v>73</v>
      </c>
      <c r="B129" s="18"/>
      <c r="C129" s="21">
        <v>509942</v>
      </c>
      <c r="D129" s="21"/>
      <c r="E129" s="21">
        <v>0</v>
      </c>
      <c r="F129" s="21"/>
      <c r="G129" s="21">
        <v>0</v>
      </c>
      <c r="H129" s="21"/>
      <c r="I129" s="21">
        <v>1687255</v>
      </c>
      <c r="J129" s="21"/>
      <c r="K129" s="21">
        <f t="shared" si="4"/>
        <v>2197197</v>
      </c>
      <c r="L129" s="21"/>
      <c r="M129" s="21">
        <v>1982835</v>
      </c>
      <c r="N129" s="21"/>
      <c r="O129" s="21">
        <v>214362</v>
      </c>
      <c r="P129" s="21"/>
      <c r="Q129" s="21">
        <v>0</v>
      </c>
      <c r="R129" s="5"/>
    </row>
    <row r="130" spans="1:18" s="2" customFormat="1" ht="13.5" customHeight="1">
      <c r="A130" s="17" t="s">
        <v>74</v>
      </c>
      <c r="B130" s="18"/>
      <c r="C130" s="21">
        <v>-11600</v>
      </c>
      <c r="D130" s="21"/>
      <c r="E130" s="21">
        <v>0</v>
      </c>
      <c r="F130" s="21"/>
      <c r="G130" s="21">
        <v>0</v>
      </c>
      <c r="H130" s="21"/>
      <c r="I130" s="21">
        <v>4029052</v>
      </c>
      <c r="J130" s="21"/>
      <c r="K130" s="21">
        <f t="shared" si="4"/>
        <v>4017452</v>
      </c>
      <c r="L130" s="21"/>
      <c r="M130" s="21">
        <v>3687317</v>
      </c>
      <c r="N130" s="21"/>
      <c r="O130" s="21">
        <v>330135</v>
      </c>
      <c r="P130" s="21"/>
      <c r="Q130" s="21">
        <v>0</v>
      </c>
      <c r="R130" s="5"/>
    </row>
    <row r="131" spans="1:18" s="2" customFormat="1" ht="13.5" customHeight="1">
      <c r="A131" s="17" t="s">
        <v>75</v>
      </c>
      <c r="B131" s="18"/>
      <c r="C131" s="21">
        <v>0</v>
      </c>
      <c r="D131" s="21"/>
      <c r="E131" s="21">
        <v>0</v>
      </c>
      <c r="F131" s="21"/>
      <c r="G131" s="21">
        <v>1502328</v>
      </c>
      <c r="H131" s="21"/>
      <c r="I131" s="21">
        <v>8439503</v>
      </c>
      <c r="J131" s="21"/>
      <c r="K131" s="21">
        <f t="shared" si="4"/>
        <v>9941831</v>
      </c>
      <c r="L131" s="21"/>
      <c r="M131" s="21">
        <v>8894134</v>
      </c>
      <c r="N131" s="21"/>
      <c r="O131" s="21">
        <v>1047697</v>
      </c>
      <c r="P131" s="21"/>
      <c r="Q131" s="21">
        <v>0</v>
      </c>
      <c r="R131" s="5"/>
    </row>
    <row r="132" spans="1:18" s="2" customFormat="1" ht="13.5" customHeight="1">
      <c r="A132" s="17" t="s">
        <v>76</v>
      </c>
      <c r="B132" s="18"/>
      <c r="C132" s="21">
        <v>0</v>
      </c>
      <c r="D132" s="21"/>
      <c r="E132" s="21">
        <v>0</v>
      </c>
      <c r="F132" s="21"/>
      <c r="G132" s="21">
        <v>0</v>
      </c>
      <c r="H132" s="21"/>
      <c r="I132" s="21">
        <v>1666044</v>
      </c>
      <c r="J132" s="21"/>
      <c r="K132" s="21">
        <f t="shared" si="4"/>
        <v>1666044</v>
      </c>
      <c r="L132" s="21"/>
      <c r="M132" s="21">
        <v>1570874</v>
      </c>
      <c r="N132" s="21"/>
      <c r="O132" s="21">
        <v>95170</v>
      </c>
      <c r="P132" s="21"/>
      <c r="Q132" s="21">
        <v>0</v>
      </c>
      <c r="R132" s="5"/>
    </row>
    <row r="133" spans="1:18" s="2" customFormat="1" ht="13.5" customHeight="1">
      <c r="A133" s="17" t="s">
        <v>77</v>
      </c>
      <c r="B133" s="18"/>
      <c r="C133" s="21">
        <v>0</v>
      </c>
      <c r="D133" s="21"/>
      <c r="E133" s="21">
        <v>0</v>
      </c>
      <c r="F133" s="21"/>
      <c r="G133" s="21">
        <v>0</v>
      </c>
      <c r="H133" s="21"/>
      <c r="I133" s="21">
        <v>7608</v>
      </c>
      <c r="J133" s="21"/>
      <c r="K133" s="21">
        <f t="shared" si="4"/>
        <v>7608</v>
      </c>
      <c r="L133" s="21"/>
      <c r="M133" s="21">
        <v>7608</v>
      </c>
      <c r="N133" s="21"/>
      <c r="O133" s="21">
        <v>0</v>
      </c>
      <c r="P133" s="21"/>
      <c r="Q133" s="21">
        <v>0</v>
      </c>
      <c r="R133" s="5"/>
    </row>
    <row r="134" spans="1:18" s="2" customFormat="1" ht="13.5" customHeight="1">
      <c r="A134" s="17" t="s">
        <v>78</v>
      </c>
      <c r="B134" s="18"/>
      <c r="C134" s="21">
        <v>19679</v>
      </c>
      <c r="D134" s="21"/>
      <c r="E134" s="21">
        <v>0</v>
      </c>
      <c r="F134" s="21"/>
      <c r="G134" s="21">
        <v>80768</v>
      </c>
      <c r="H134" s="21"/>
      <c r="I134" s="21">
        <v>143684</v>
      </c>
      <c r="J134" s="21"/>
      <c r="K134" s="21">
        <f t="shared" si="4"/>
        <v>244131</v>
      </c>
      <c r="L134" s="21"/>
      <c r="M134" s="21">
        <v>217370</v>
      </c>
      <c r="N134" s="21"/>
      <c r="O134" s="21">
        <v>21911</v>
      </c>
      <c r="P134" s="21"/>
      <c r="Q134" s="21">
        <v>4850</v>
      </c>
      <c r="R134" s="5"/>
    </row>
    <row r="135" spans="1:18" s="2" customFormat="1" ht="13.5" customHeight="1">
      <c r="A135" s="17" t="s">
        <v>59</v>
      </c>
      <c r="B135" s="18"/>
      <c r="C135" s="29">
        <v>0</v>
      </c>
      <c r="D135" s="21"/>
      <c r="E135" s="29">
        <v>0</v>
      </c>
      <c r="F135" s="21"/>
      <c r="G135" s="29">
        <v>341395</v>
      </c>
      <c r="H135" s="21"/>
      <c r="I135" s="29">
        <v>0</v>
      </c>
      <c r="J135" s="21"/>
      <c r="K135" s="29">
        <f t="shared" si="4"/>
        <v>341395</v>
      </c>
      <c r="L135" s="21"/>
      <c r="M135" s="29">
        <v>341395</v>
      </c>
      <c r="N135" s="21"/>
      <c r="O135" s="29">
        <v>0</v>
      </c>
      <c r="P135" s="21"/>
      <c r="Q135" s="29">
        <v>0</v>
      </c>
      <c r="R135" s="5"/>
    </row>
    <row r="136" spans="1:18" s="2" customFormat="1" ht="13.5" customHeight="1">
      <c r="A136" s="17" t="s">
        <v>79</v>
      </c>
      <c r="B136" s="18" t="s">
        <v>12</v>
      </c>
      <c r="C136" s="21">
        <v>0</v>
      </c>
      <c r="D136" s="21"/>
      <c r="E136" s="21">
        <v>0</v>
      </c>
      <c r="F136" s="21"/>
      <c r="G136" s="21">
        <v>0</v>
      </c>
      <c r="H136" s="21"/>
      <c r="I136" s="21">
        <v>818621</v>
      </c>
      <c r="J136" s="21"/>
      <c r="K136" s="21">
        <f t="shared" si="4"/>
        <v>818621</v>
      </c>
      <c r="L136" s="21"/>
      <c r="M136" s="21">
        <v>39482</v>
      </c>
      <c r="N136" s="21"/>
      <c r="O136" s="21">
        <v>779139</v>
      </c>
      <c r="P136" s="21"/>
      <c r="Q136" s="21">
        <v>0</v>
      </c>
      <c r="R136" s="5"/>
    </row>
    <row r="137" spans="1:18" s="2" customFormat="1" ht="13.5" customHeight="1">
      <c r="A137" s="17" t="s">
        <v>80</v>
      </c>
      <c r="B137" s="18" t="s">
        <v>12</v>
      </c>
      <c r="C137" s="17">
        <v>0</v>
      </c>
      <c r="D137" s="17"/>
      <c r="E137" s="17">
        <v>0</v>
      </c>
      <c r="F137" s="17"/>
      <c r="G137" s="17">
        <v>0</v>
      </c>
      <c r="H137" s="17"/>
      <c r="I137" s="17">
        <v>1025607</v>
      </c>
      <c r="J137" s="17"/>
      <c r="K137" s="17">
        <f t="shared" si="4"/>
        <v>1025607</v>
      </c>
      <c r="L137" s="17"/>
      <c r="M137" s="17">
        <v>727047</v>
      </c>
      <c r="N137" s="17"/>
      <c r="O137" s="17">
        <v>298560</v>
      </c>
      <c r="P137" s="17"/>
      <c r="Q137" s="17">
        <v>0</v>
      </c>
      <c r="R137" s="5"/>
    </row>
    <row r="138" spans="1:18" s="2" customFormat="1" ht="13.5" customHeight="1">
      <c r="A138" s="17" t="s">
        <v>81</v>
      </c>
      <c r="B138" s="18"/>
      <c r="C138" s="20">
        <f>SUM(C117:C137)</f>
        <v>10985952</v>
      </c>
      <c r="D138" s="17"/>
      <c r="E138" s="20">
        <f>SUM(E117:E137)</f>
        <v>450204</v>
      </c>
      <c r="F138" s="17"/>
      <c r="G138" s="20">
        <f>SUM(G117:G137)</f>
        <v>3300068</v>
      </c>
      <c r="H138" s="17"/>
      <c r="I138" s="20">
        <f>SUM(I117:I137)</f>
        <v>52453264</v>
      </c>
      <c r="J138" s="17"/>
      <c r="K138" s="20">
        <f aca="true" t="shared" si="5" ref="K138:K162">IF(SUM(C138:I138)=SUM(M138:Q138),SUM(C138:I138),SUM(M138:Q138)-SUM(C138:I138))</f>
        <v>67189488</v>
      </c>
      <c r="L138" s="17"/>
      <c r="M138" s="20">
        <f>SUM(M117:M137)</f>
        <v>58814982</v>
      </c>
      <c r="N138" s="17"/>
      <c r="O138" s="20">
        <f>SUM(O117:O137)</f>
        <v>8157276</v>
      </c>
      <c r="P138" s="17"/>
      <c r="Q138" s="20">
        <f>SUM(Q117:Q137)</f>
        <v>217230</v>
      </c>
      <c r="R138" s="5"/>
    </row>
    <row r="139" spans="1:18" s="2" customFormat="1" ht="13.5" customHeight="1">
      <c r="A139" s="17"/>
      <c r="B139" s="18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5"/>
    </row>
    <row r="140" spans="1:18" s="2" customFormat="1" ht="13.5" customHeight="1">
      <c r="A140" s="17" t="s">
        <v>23</v>
      </c>
      <c r="B140" s="18" t="s">
        <v>12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5"/>
    </row>
    <row r="141" spans="1:18" s="2" customFormat="1" ht="13.5" customHeight="1">
      <c r="A141" s="17" t="s">
        <v>87</v>
      </c>
      <c r="B141" s="18"/>
      <c r="C141" s="29">
        <v>0</v>
      </c>
      <c r="D141" s="21"/>
      <c r="E141" s="29">
        <v>0</v>
      </c>
      <c r="F141" s="21"/>
      <c r="G141" s="29">
        <v>29757</v>
      </c>
      <c r="H141" s="21"/>
      <c r="I141" s="29">
        <v>66878</v>
      </c>
      <c r="J141" s="21"/>
      <c r="K141" s="29">
        <f t="shared" si="5"/>
        <v>96635</v>
      </c>
      <c r="L141" s="21"/>
      <c r="M141" s="29">
        <v>66878</v>
      </c>
      <c r="N141" s="21"/>
      <c r="O141" s="29">
        <v>29396</v>
      </c>
      <c r="P141" s="21"/>
      <c r="Q141" s="29">
        <v>361</v>
      </c>
      <c r="R141" s="5"/>
    </row>
    <row r="142" spans="1:18" s="2" customFormat="1" ht="13.5" customHeight="1">
      <c r="A142" s="17" t="s">
        <v>85</v>
      </c>
      <c r="B142" s="18"/>
      <c r="C142" s="21">
        <v>1299564</v>
      </c>
      <c r="D142" s="21"/>
      <c r="E142" s="21">
        <v>0</v>
      </c>
      <c r="F142" s="21"/>
      <c r="G142" s="21">
        <v>24</v>
      </c>
      <c r="H142" s="21"/>
      <c r="I142" s="21">
        <v>1667</v>
      </c>
      <c r="J142" s="21"/>
      <c r="K142" s="21">
        <f t="shared" si="5"/>
        <v>1301255</v>
      </c>
      <c r="L142" s="21"/>
      <c r="M142" s="21">
        <v>373249</v>
      </c>
      <c r="N142" s="21"/>
      <c r="O142" s="21">
        <v>928006</v>
      </c>
      <c r="P142" s="21"/>
      <c r="Q142" s="21">
        <v>0</v>
      </c>
      <c r="R142" s="5"/>
    </row>
    <row r="143" spans="1:18" s="2" customFormat="1" ht="13.5" customHeight="1">
      <c r="A143" s="17" t="s">
        <v>88</v>
      </c>
      <c r="B143" s="18"/>
      <c r="C143" s="21">
        <v>0</v>
      </c>
      <c r="D143" s="21"/>
      <c r="E143" s="21">
        <v>0</v>
      </c>
      <c r="F143" s="21"/>
      <c r="G143" s="21">
        <v>0</v>
      </c>
      <c r="H143" s="21"/>
      <c r="I143" s="21">
        <v>11002909</v>
      </c>
      <c r="J143" s="21"/>
      <c r="K143" s="21">
        <f t="shared" si="5"/>
        <v>11002909</v>
      </c>
      <c r="L143" s="21"/>
      <c r="M143" s="21">
        <v>0</v>
      </c>
      <c r="N143" s="21"/>
      <c r="O143" s="21">
        <v>11002909</v>
      </c>
      <c r="P143" s="21"/>
      <c r="Q143" s="21">
        <v>0</v>
      </c>
      <c r="R143" s="5"/>
    </row>
    <row r="144" spans="1:18" s="2" customFormat="1" ht="13.5" customHeight="1">
      <c r="A144" s="17" t="s">
        <v>89</v>
      </c>
      <c r="B144" s="18"/>
      <c r="C144" s="21">
        <v>0</v>
      </c>
      <c r="D144" s="21"/>
      <c r="E144" s="21">
        <v>0</v>
      </c>
      <c r="F144" s="21"/>
      <c r="G144" s="21">
        <v>0</v>
      </c>
      <c r="H144" s="21"/>
      <c r="I144" s="21">
        <v>6388</v>
      </c>
      <c r="J144" s="21"/>
      <c r="K144" s="21">
        <f t="shared" si="5"/>
        <v>6388</v>
      </c>
      <c r="L144" s="21"/>
      <c r="M144" s="21">
        <v>6388</v>
      </c>
      <c r="N144" s="21"/>
      <c r="O144" s="21">
        <v>0</v>
      </c>
      <c r="P144" s="21"/>
      <c r="Q144" s="21">
        <v>0</v>
      </c>
      <c r="R144" s="5"/>
    </row>
    <row r="145" spans="1:18" s="2" customFormat="1" ht="13.5" customHeight="1">
      <c r="A145" s="17" t="s">
        <v>90</v>
      </c>
      <c r="B145" s="18" t="s">
        <v>12</v>
      </c>
      <c r="C145" s="21">
        <v>3520622</v>
      </c>
      <c r="D145" s="21"/>
      <c r="E145" s="21">
        <v>0</v>
      </c>
      <c r="F145" s="21"/>
      <c r="G145" s="21">
        <v>0</v>
      </c>
      <c r="H145" s="21"/>
      <c r="I145" s="21">
        <v>0</v>
      </c>
      <c r="J145" s="21"/>
      <c r="K145" s="21">
        <f t="shared" si="5"/>
        <v>3520622</v>
      </c>
      <c r="L145" s="21"/>
      <c r="M145" s="21">
        <v>3469365</v>
      </c>
      <c r="N145" s="21"/>
      <c r="O145" s="21">
        <v>51257</v>
      </c>
      <c r="P145" s="21"/>
      <c r="Q145" s="21">
        <v>0</v>
      </c>
      <c r="R145" s="5"/>
    </row>
    <row r="146" spans="1:18" s="2" customFormat="1" ht="13.5" customHeight="1">
      <c r="A146" s="17" t="s">
        <v>91</v>
      </c>
      <c r="B146" s="18" t="s">
        <v>12</v>
      </c>
      <c r="C146" s="21">
        <v>0</v>
      </c>
      <c r="D146" s="21"/>
      <c r="E146" s="21">
        <v>0</v>
      </c>
      <c r="F146" s="21"/>
      <c r="G146" s="21">
        <v>0</v>
      </c>
      <c r="H146" s="21"/>
      <c r="I146" s="21">
        <v>2385644</v>
      </c>
      <c r="J146" s="21"/>
      <c r="K146" s="21">
        <f t="shared" si="5"/>
        <v>2385644</v>
      </c>
      <c r="L146" s="21"/>
      <c r="M146" s="21">
        <v>1280400</v>
      </c>
      <c r="N146" s="21"/>
      <c r="O146" s="21">
        <v>1105244</v>
      </c>
      <c r="P146" s="21"/>
      <c r="Q146" s="21">
        <v>0</v>
      </c>
      <c r="R146" s="5"/>
    </row>
    <row r="147" spans="1:18" s="2" customFormat="1" ht="13.5" customHeight="1">
      <c r="A147" s="17" t="s">
        <v>84</v>
      </c>
      <c r="B147" s="18" t="s">
        <v>12</v>
      </c>
      <c r="C147" s="21">
        <v>0</v>
      </c>
      <c r="D147" s="21"/>
      <c r="E147" s="21">
        <v>0</v>
      </c>
      <c r="F147" s="21"/>
      <c r="G147" s="21">
        <v>0</v>
      </c>
      <c r="H147" s="21"/>
      <c r="I147" s="21">
        <v>1537</v>
      </c>
      <c r="J147" s="21"/>
      <c r="K147" s="21">
        <f t="shared" si="5"/>
        <v>1537</v>
      </c>
      <c r="L147" s="21"/>
      <c r="M147" s="21">
        <v>0</v>
      </c>
      <c r="N147" s="21"/>
      <c r="O147" s="21">
        <v>1537</v>
      </c>
      <c r="P147" s="21"/>
      <c r="Q147" s="21">
        <v>0</v>
      </c>
      <c r="R147" s="5"/>
    </row>
    <row r="148" spans="1:18" s="2" customFormat="1" ht="13.5" customHeight="1">
      <c r="A148" s="17" t="s">
        <v>93</v>
      </c>
      <c r="B148" s="18" t="s">
        <v>12</v>
      </c>
      <c r="C148" s="20">
        <f>SUM(C141:C147)</f>
        <v>4820186</v>
      </c>
      <c r="D148" s="17"/>
      <c r="E148" s="20">
        <f>SUM(E141:E147)</f>
        <v>0</v>
      </c>
      <c r="F148" s="17"/>
      <c r="G148" s="20">
        <f>SUM(G141:G147)</f>
        <v>29781</v>
      </c>
      <c r="H148" s="17"/>
      <c r="I148" s="20">
        <f>SUM(I141:I147)</f>
        <v>13465023</v>
      </c>
      <c r="J148" s="17"/>
      <c r="K148" s="20">
        <f t="shared" si="5"/>
        <v>18314990</v>
      </c>
      <c r="L148" s="17"/>
      <c r="M148" s="20">
        <f>SUM(M141:M147)</f>
        <v>5196280</v>
      </c>
      <c r="N148" s="17"/>
      <c r="O148" s="20">
        <f>SUM(O141:O147)</f>
        <v>13118349</v>
      </c>
      <c r="P148" s="17"/>
      <c r="Q148" s="20">
        <f>SUM(Q141:Q147)</f>
        <v>361</v>
      </c>
      <c r="R148" s="5"/>
    </row>
    <row r="149" spans="1:18" s="2" customFormat="1" ht="13.5" customHeight="1">
      <c r="A149" s="17"/>
      <c r="B149" s="18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5"/>
    </row>
    <row r="150" spans="1:18" s="2" customFormat="1" ht="13.5" customHeight="1">
      <c r="A150" s="17" t="s">
        <v>94</v>
      </c>
      <c r="B150" s="18"/>
      <c r="C150" s="19">
        <f>+C104+C114+C138+C148</f>
        <v>15806138</v>
      </c>
      <c r="D150" s="17"/>
      <c r="E150" s="19">
        <f>+E104+E114+E138+E148</f>
        <v>450204</v>
      </c>
      <c r="F150" s="17"/>
      <c r="G150" s="19">
        <f>+G104+G114+G138+G148</f>
        <v>3341657</v>
      </c>
      <c r="H150" s="17"/>
      <c r="I150" s="19">
        <f>+I104+I114+I138+I148</f>
        <v>72548606</v>
      </c>
      <c r="J150" s="17"/>
      <c r="K150" s="19">
        <f t="shared" si="5"/>
        <v>92146605</v>
      </c>
      <c r="L150" s="17"/>
      <c r="M150" s="19">
        <f>+M104+M114+M138+M148</f>
        <v>68789216</v>
      </c>
      <c r="N150" s="17"/>
      <c r="O150" s="19">
        <f>+O104+O114+O138+O148</f>
        <v>23139798</v>
      </c>
      <c r="P150" s="17"/>
      <c r="Q150" s="19">
        <f>+Q104+Q114+Q138+Q148</f>
        <v>217591</v>
      </c>
      <c r="R150" s="5"/>
    </row>
    <row r="151" spans="1:18" s="2" customFormat="1" ht="13.5" customHeight="1">
      <c r="A151" s="17"/>
      <c r="B151" s="18" t="s">
        <v>12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5"/>
    </row>
    <row r="152" spans="1:18" s="2" customFormat="1" ht="12.75" customHeight="1">
      <c r="A152" s="17" t="s">
        <v>26</v>
      </c>
      <c r="B152" s="18" t="s">
        <v>12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5"/>
    </row>
    <row r="153" spans="1:18" s="2" customFormat="1" ht="13.5" customHeight="1">
      <c r="A153" s="21" t="s">
        <v>27</v>
      </c>
      <c r="B153" s="22" t="s">
        <v>12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5"/>
    </row>
    <row r="154" spans="1:18" s="2" customFormat="1" ht="13.5" customHeight="1">
      <c r="A154" s="17" t="s">
        <v>28</v>
      </c>
      <c r="B154" s="18"/>
      <c r="C154" s="21"/>
      <c r="D154" s="17"/>
      <c r="E154" s="21"/>
      <c r="F154" s="17"/>
      <c r="G154" s="21"/>
      <c r="H154" s="17"/>
      <c r="I154" s="21"/>
      <c r="J154" s="17"/>
      <c r="K154" s="21"/>
      <c r="L154" s="17"/>
      <c r="M154" s="21"/>
      <c r="N154" s="17"/>
      <c r="O154" s="21"/>
      <c r="P154" s="17"/>
      <c r="Q154" s="21"/>
      <c r="R154" s="5"/>
    </row>
    <row r="155" spans="1:18" s="2" customFormat="1" ht="13.5" customHeight="1">
      <c r="A155" s="17" t="s">
        <v>95</v>
      </c>
      <c r="B155" s="18" t="s">
        <v>12</v>
      </c>
      <c r="C155" s="21">
        <v>0</v>
      </c>
      <c r="D155" s="21"/>
      <c r="E155" s="21">
        <v>0</v>
      </c>
      <c r="F155" s="21"/>
      <c r="G155" s="21">
        <v>5311</v>
      </c>
      <c r="H155" s="21"/>
      <c r="I155" s="21">
        <v>0</v>
      </c>
      <c r="J155" s="21"/>
      <c r="K155" s="21">
        <f t="shared" si="5"/>
        <v>5311</v>
      </c>
      <c r="L155" s="21"/>
      <c r="M155" s="21">
        <v>3491</v>
      </c>
      <c r="N155" s="21"/>
      <c r="O155" s="21">
        <v>1820</v>
      </c>
      <c r="P155" s="21"/>
      <c r="Q155" s="21">
        <v>0</v>
      </c>
      <c r="R155" s="5"/>
    </row>
    <row r="156" spans="1:18" s="2" customFormat="1" ht="13.5" customHeight="1">
      <c r="A156" s="17" t="s">
        <v>82</v>
      </c>
      <c r="B156" s="18"/>
      <c r="C156" s="21">
        <v>0</v>
      </c>
      <c r="D156" s="21"/>
      <c r="E156" s="21">
        <v>0</v>
      </c>
      <c r="F156" s="21"/>
      <c r="G156" s="21">
        <v>0</v>
      </c>
      <c r="H156" s="21"/>
      <c r="I156" s="21">
        <v>672838</v>
      </c>
      <c r="J156" s="21"/>
      <c r="K156" s="21">
        <f t="shared" si="5"/>
        <v>672838</v>
      </c>
      <c r="L156" s="21"/>
      <c r="M156" s="21">
        <v>536246</v>
      </c>
      <c r="N156" s="21"/>
      <c r="O156" s="21">
        <v>136592</v>
      </c>
      <c r="P156" s="21"/>
      <c r="Q156" s="21">
        <v>0</v>
      </c>
      <c r="R156" s="5"/>
    </row>
    <row r="157" spans="1:18" s="2" customFormat="1" ht="13.5" customHeight="1">
      <c r="A157" s="17" t="s">
        <v>96</v>
      </c>
      <c r="B157" s="18"/>
      <c r="C157" s="21">
        <v>0</v>
      </c>
      <c r="D157" s="21"/>
      <c r="E157" s="21">
        <v>0</v>
      </c>
      <c r="F157" s="21"/>
      <c r="G157" s="21">
        <v>62</v>
      </c>
      <c r="H157" s="21"/>
      <c r="I157" s="21">
        <v>0</v>
      </c>
      <c r="J157" s="21"/>
      <c r="K157" s="21">
        <f t="shared" si="5"/>
        <v>62</v>
      </c>
      <c r="L157" s="21"/>
      <c r="M157" s="21">
        <v>0</v>
      </c>
      <c r="N157" s="21"/>
      <c r="O157" s="21">
        <v>62</v>
      </c>
      <c r="P157" s="21"/>
      <c r="Q157" s="21">
        <v>0</v>
      </c>
      <c r="R157" s="5"/>
    </row>
    <row r="158" spans="1:18" s="2" customFormat="1" ht="13.5" customHeight="1">
      <c r="A158" s="17" t="s">
        <v>140</v>
      </c>
      <c r="B158" s="18"/>
      <c r="C158" s="20">
        <f>SUM(C155:C157)</f>
        <v>0</v>
      </c>
      <c r="D158" s="17"/>
      <c r="E158" s="20">
        <f>SUM(E155:E157)</f>
        <v>0</v>
      </c>
      <c r="F158" s="17"/>
      <c r="G158" s="20">
        <f>SUM(G155:G157)</f>
        <v>5373</v>
      </c>
      <c r="H158" s="17"/>
      <c r="I158" s="20">
        <f>SUM(I155:I157)</f>
        <v>672838</v>
      </c>
      <c r="J158" s="17"/>
      <c r="K158" s="20">
        <f t="shared" si="5"/>
        <v>678211</v>
      </c>
      <c r="L158" s="17"/>
      <c r="M158" s="20">
        <f>SUM(M155:M157)</f>
        <v>539737</v>
      </c>
      <c r="N158" s="17"/>
      <c r="O158" s="20">
        <f>SUM(O155:O157)</f>
        <v>138474</v>
      </c>
      <c r="P158" s="17"/>
      <c r="Q158" s="20">
        <f>SUM(Q155:Q157)</f>
        <v>0</v>
      </c>
      <c r="R158" s="5"/>
    </row>
    <row r="159" spans="1:18" s="2" customFormat="1" ht="13.5" customHeight="1">
      <c r="A159" s="17"/>
      <c r="B159" s="18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5"/>
    </row>
    <row r="160" spans="1:18" s="2" customFormat="1" ht="13.5" customHeight="1">
      <c r="A160" s="17" t="s">
        <v>97</v>
      </c>
      <c r="B160" s="18"/>
      <c r="C160" s="19">
        <v>0</v>
      </c>
      <c r="D160" s="17"/>
      <c r="E160" s="19">
        <v>0</v>
      </c>
      <c r="F160" s="17"/>
      <c r="G160" s="19">
        <v>0</v>
      </c>
      <c r="H160" s="17"/>
      <c r="I160" s="19">
        <v>170645</v>
      </c>
      <c r="J160" s="17"/>
      <c r="K160" s="19">
        <f t="shared" si="5"/>
        <v>170645</v>
      </c>
      <c r="L160" s="17"/>
      <c r="M160" s="19">
        <v>170645</v>
      </c>
      <c r="N160" s="17"/>
      <c r="O160" s="19">
        <v>0</v>
      </c>
      <c r="P160" s="17"/>
      <c r="Q160" s="19">
        <v>0</v>
      </c>
      <c r="R160" s="5"/>
    </row>
    <row r="161" spans="1:18" s="2" customFormat="1" ht="13.5" customHeight="1">
      <c r="A161" s="17"/>
      <c r="B161" s="18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5"/>
    </row>
    <row r="162" spans="1:18" s="2" customFormat="1" ht="13.5" customHeight="1">
      <c r="A162" s="17" t="s">
        <v>98</v>
      </c>
      <c r="B162" s="18" t="s">
        <v>12</v>
      </c>
      <c r="C162" s="19">
        <v>0</v>
      </c>
      <c r="D162" s="17"/>
      <c r="E162" s="19">
        <v>0</v>
      </c>
      <c r="F162" s="17"/>
      <c r="G162" s="19">
        <v>18596</v>
      </c>
      <c r="H162" s="17"/>
      <c r="I162" s="19">
        <v>148866</v>
      </c>
      <c r="J162" s="17"/>
      <c r="K162" s="19">
        <f t="shared" si="5"/>
        <v>167462</v>
      </c>
      <c r="L162" s="17"/>
      <c r="M162" s="19">
        <v>42659</v>
      </c>
      <c r="N162" s="17"/>
      <c r="O162" s="19">
        <v>124803</v>
      </c>
      <c r="P162" s="17"/>
      <c r="Q162" s="19">
        <v>0</v>
      </c>
      <c r="R162" s="5"/>
    </row>
    <row r="163" spans="1:18" s="2" customFormat="1" ht="13.5" customHeight="1">
      <c r="A163" s="17"/>
      <c r="B163" s="18" t="s">
        <v>12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5"/>
    </row>
    <row r="164" spans="1:18" s="2" customFormat="1" ht="13.5" customHeight="1">
      <c r="A164" s="17" t="s">
        <v>99</v>
      </c>
      <c r="B164" s="18" t="s">
        <v>12</v>
      </c>
      <c r="C164" s="19">
        <v>0</v>
      </c>
      <c r="D164" s="17"/>
      <c r="E164" s="19">
        <v>0</v>
      </c>
      <c r="F164" s="17"/>
      <c r="G164" s="19">
        <v>0</v>
      </c>
      <c r="H164" s="17"/>
      <c r="I164" s="19">
        <v>22587</v>
      </c>
      <c r="J164" s="17"/>
      <c r="K164" s="19">
        <f aca="true" t="shared" si="6" ref="K164:K185">IF(SUM(C164:I164)=SUM(M164:Q164),SUM(C164:I164),SUM(M164:Q164)-SUM(C164:I164))</f>
        <v>22587</v>
      </c>
      <c r="L164" s="17"/>
      <c r="M164" s="19">
        <v>22587</v>
      </c>
      <c r="N164" s="17"/>
      <c r="O164" s="19">
        <v>0</v>
      </c>
      <c r="P164" s="17"/>
      <c r="Q164" s="19">
        <v>0</v>
      </c>
      <c r="R164" s="5"/>
    </row>
    <row r="165" spans="1:18" s="2" customFormat="1" ht="13.5" customHeight="1">
      <c r="A165" s="17"/>
      <c r="B165" s="18" t="s">
        <v>12</v>
      </c>
      <c r="C165" s="21"/>
      <c r="D165" s="17"/>
      <c r="E165" s="21"/>
      <c r="F165" s="17"/>
      <c r="G165" s="21"/>
      <c r="H165" s="17"/>
      <c r="I165" s="21"/>
      <c r="J165" s="17"/>
      <c r="K165" s="21">
        <f t="shared" si="6"/>
        <v>0</v>
      </c>
      <c r="L165" s="17"/>
      <c r="M165" s="21"/>
      <c r="N165" s="17"/>
      <c r="O165" s="21"/>
      <c r="P165" s="17"/>
      <c r="Q165" s="21"/>
      <c r="R165" s="5"/>
    </row>
    <row r="166" spans="1:18" s="2" customFormat="1" ht="13.5" customHeight="1">
      <c r="A166" s="17" t="s">
        <v>100</v>
      </c>
      <c r="B166" s="18" t="s">
        <v>12</v>
      </c>
      <c r="C166" s="19">
        <f>+C158+C160+C162+C164</f>
        <v>0</v>
      </c>
      <c r="D166" s="17"/>
      <c r="E166" s="19">
        <f>+E158+E160+E162+E164</f>
        <v>0</v>
      </c>
      <c r="F166" s="17"/>
      <c r="G166" s="19">
        <f>+G158+G160+G162+G164</f>
        <v>23969</v>
      </c>
      <c r="H166" s="17"/>
      <c r="I166" s="19">
        <f>+I158+I160+I162+I164</f>
        <v>1014936</v>
      </c>
      <c r="J166" s="17"/>
      <c r="K166" s="19">
        <f t="shared" si="6"/>
        <v>1038905</v>
      </c>
      <c r="L166" s="17"/>
      <c r="M166" s="19">
        <f>+M158+M160+M162+M164</f>
        <v>775628</v>
      </c>
      <c r="N166" s="17"/>
      <c r="O166" s="19">
        <f>+O158+O160+O162+O164</f>
        <v>263277</v>
      </c>
      <c r="P166" s="17"/>
      <c r="Q166" s="19">
        <f>+Q158+Q160+Q162+Q164</f>
        <v>0</v>
      </c>
      <c r="R166" s="5"/>
    </row>
    <row r="167" spans="1:18" s="2" customFormat="1" ht="13.5" customHeight="1">
      <c r="A167" s="17"/>
      <c r="B167" s="18" t="s">
        <v>12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5"/>
    </row>
    <row r="168" spans="1:18" s="2" customFormat="1" ht="13.5" customHeight="1">
      <c r="A168" s="17" t="s">
        <v>29</v>
      </c>
      <c r="B168" s="18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6"/>
    </row>
    <row r="169" spans="1:18" s="2" customFormat="1" ht="13.5" customHeight="1">
      <c r="A169" s="17" t="s">
        <v>30</v>
      </c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5"/>
    </row>
    <row r="170" spans="1:18" s="2" customFormat="1" ht="13.5" customHeight="1">
      <c r="A170" s="17" t="s">
        <v>101</v>
      </c>
      <c r="B170" s="18" t="s">
        <v>12</v>
      </c>
      <c r="C170" s="19">
        <v>0</v>
      </c>
      <c r="D170" s="17"/>
      <c r="E170" s="19">
        <v>0</v>
      </c>
      <c r="F170" s="17"/>
      <c r="G170" s="19">
        <v>17111</v>
      </c>
      <c r="H170" s="17"/>
      <c r="I170" s="19">
        <v>124908</v>
      </c>
      <c r="J170" s="17"/>
      <c r="K170" s="19">
        <f t="shared" si="6"/>
        <v>142019</v>
      </c>
      <c r="L170" s="17"/>
      <c r="M170" s="19">
        <v>64096</v>
      </c>
      <c r="N170" s="17"/>
      <c r="O170" s="19">
        <v>77923</v>
      </c>
      <c r="P170" s="17"/>
      <c r="Q170" s="19">
        <v>0</v>
      </c>
      <c r="R170" s="5"/>
    </row>
    <row r="171" spans="1:18" s="2" customFormat="1" ht="13.5" customHeight="1">
      <c r="A171" s="17"/>
      <c r="B171" s="18" t="s">
        <v>12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5"/>
    </row>
    <row r="172" spans="1:25" s="2" customFormat="1" ht="13.5" customHeight="1">
      <c r="A172" s="17" t="s">
        <v>31</v>
      </c>
      <c r="B172" s="18" t="s">
        <v>12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6"/>
      <c r="S172" s="3"/>
      <c r="T172" s="3"/>
      <c r="U172" s="3"/>
      <c r="V172" s="3"/>
      <c r="W172" s="3"/>
      <c r="X172" s="3"/>
      <c r="Y172" s="3"/>
    </row>
    <row r="173" spans="1:18" s="2" customFormat="1" ht="13.5" customHeight="1">
      <c r="A173" s="17" t="s">
        <v>32</v>
      </c>
      <c r="B173" s="18" t="s">
        <v>12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5"/>
    </row>
    <row r="174" spans="1:18" s="2" customFormat="1" ht="13.5" customHeight="1">
      <c r="A174" s="17" t="s">
        <v>102</v>
      </c>
      <c r="B174" s="22" t="s">
        <v>12</v>
      </c>
      <c r="C174" s="21">
        <v>0</v>
      </c>
      <c r="D174" s="21"/>
      <c r="E174" s="21">
        <v>0</v>
      </c>
      <c r="F174" s="21"/>
      <c r="G174" s="21">
        <v>9650</v>
      </c>
      <c r="H174" s="21"/>
      <c r="I174" s="21">
        <v>466634</v>
      </c>
      <c r="J174" s="21"/>
      <c r="K174" s="21">
        <f t="shared" si="6"/>
        <v>476284</v>
      </c>
      <c r="L174" s="21"/>
      <c r="M174" s="21">
        <v>426307</v>
      </c>
      <c r="N174" s="21"/>
      <c r="O174" s="21">
        <v>49977</v>
      </c>
      <c r="P174" s="21"/>
      <c r="Q174" s="21">
        <v>0</v>
      </c>
      <c r="R174" s="5"/>
    </row>
    <row r="175" spans="1:18" s="2" customFormat="1" ht="13.5" customHeight="1">
      <c r="A175" s="17" t="s">
        <v>141</v>
      </c>
      <c r="B175" s="18"/>
      <c r="C175" s="29">
        <v>0</v>
      </c>
      <c r="D175" s="21"/>
      <c r="E175" s="29">
        <v>0</v>
      </c>
      <c r="F175" s="21"/>
      <c r="G175" s="29">
        <v>0</v>
      </c>
      <c r="H175" s="21"/>
      <c r="I175" s="29">
        <v>413757</v>
      </c>
      <c r="J175" s="21"/>
      <c r="K175" s="29">
        <f t="shared" si="6"/>
        <v>413757</v>
      </c>
      <c r="L175" s="21"/>
      <c r="M175" s="29">
        <v>399837</v>
      </c>
      <c r="N175" s="21"/>
      <c r="O175" s="29">
        <v>13920</v>
      </c>
      <c r="P175" s="21"/>
      <c r="Q175" s="29">
        <v>0</v>
      </c>
      <c r="R175" s="5"/>
    </row>
    <row r="176" spans="1:18" s="2" customFormat="1" ht="13.5" customHeight="1">
      <c r="A176" s="17" t="s">
        <v>103</v>
      </c>
      <c r="B176" s="18" t="s">
        <v>12</v>
      </c>
      <c r="C176" s="20">
        <f>+C174+C175</f>
        <v>0</v>
      </c>
      <c r="D176" s="17"/>
      <c r="E176" s="20">
        <f>+E174+E175</f>
        <v>0</v>
      </c>
      <c r="F176" s="17"/>
      <c r="G176" s="20">
        <f>+G174+G175</f>
        <v>9650</v>
      </c>
      <c r="H176" s="17"/>
      <c r="I176" s="20">
        <f>+I174+I175</f>
        <v>880391</v>
      </c>
      <c r="J176" s="17"/>
      <c r="K176" s="20">
        <f t="shared" si="6"/>
        <v>890041</v>
      </c>
      <c r="L176" s="17"/>
      <c r="M176" s="20">
        <f>+M174+M175</f>
        <v>826144</v>
      </c>
      <c r="N176" s="17"/>
      <c r="O176" s="20">
        <f>+O174+O175</f>
        <v>63897</v>
      </c>
      <c r="P176" s="17"/>
      <c r="Q176" s="20">
        <f>+Q174+Q175</f>
        <v>0</v>
      </c>
      <c r="R176" s="5"/>
    </row>
    <row r="177" spans="1:18" s="2" customFormat="1" ht="13.5" customHeight="1">
      <c r="A177" s="17"/>
      <c r="B177" s="18" t="s">
        <v>12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5"/>
    </row>
    <row r="178" spans="1:29" s="2" customFormat="1" ht="13.5" customHeight="1">
      <c r="A178" s="17" t="s">
        <v>33</v>
      </c>
      <c r="B178" s="18" t="s">
        <v>12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6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18" s="2" customFormat="1" ht="13.5" customHeight="1">
      <c r="A179" s="17" t="s">
        <v>141</v>
      </c>
      <c r="B179" s="18" t="s">
        <v>12</v>
      </c>
      <c r="C179" s="21">
        <v>0</v>
      </c>
      <c r="D179" s="21"/>
      <c r="E179" s="21">
        <v>0</v>
      </c>
      <c r="F179" s="21"/>
      <c r="G179" s="21">
        <v>0</v>
      </c>
      <c r="H179" s="21"/>
      <c r="I179" s="21">
        <v>61206</v>
      </c>
      <c r="J179" s="21"/>
      <c r="K179" s="21">
        <f t="shared" si="6"/>
        <v>61206</v>
      </c>
      <c r="L179" s="21"/>
      <c r="M179" s="21">
        <v>1900</v>
      </c>
      <c r="N179" s="21"/>
      <c r="O179" s="21">
        <v>59306</v>
      </c>
      <c r="P179" s="21"/>
      <c r="Q179" s="21">
        <v>0</v>
      </c>
      <c r="R179" s="5"/>
    </row>
    <row r="180" spans="1:18" s="2" customFormat="1" ht="13.5" customHeight="1">
      <c r="A180" s="17" t="s">
        <v>104</v>
      </c>
      <c r="B180" s="18"/>
      <c r="C180" s="21">
        <v>499822</v>
      </c>
      <c r="D180" s="21"/>
      <c r="E180" s="21">
        <v>0</v>
      </c>
      <c r="F180" s="21"/>
      <c r="G180" s="21">
        <v>0</v>
      </c>
      <c r="H180" s="21"/>
      <c r="I180" s="21">
        <v>0</v>
      </c>
      <c r="J180" s="21"/>
      <c r="K180" s="21">
        <f t="shared" si="6"/>
        <v>499822</v>
      </c>
      <c r="L180" s="21"/>
      <c r="M180" s="21">
        <v>440630</v>
      </c>
      <c r="N180" s="21"/>
      <c r="O180" s="21">
        <v>59192</v>
      </c>
      <c r="P180" s="21"/>
      <c r="Q180" s="21">
        <v>0</v>
      </c>
      <c r="R180" s="5"/>
    </row>
    <row r="181" spans="1:18" s="2" customFormat="1" ht="13.5" customHeight="1">
      <c r="A181" s="17" t="s">
        <v>105</v>
      </c>
      <c r="B181" s="18" t="s">
        <v>12</v>
      </c>
      <c r="C181" s="21">
        <v>0</v>
      </c>
      <c r="D181" s="21"/>
      <c r="E181" s="21">
        <v>0</v>
      </c>
      <c r="F181" s="21"/>
      <c r="G181" s="21">
        <v>0</v>
      </c>
      <c r="H181" s="21"/>
      <c r="I181" s="21">
        <v>120437</v>
      </c>
      <c r="J181" s="21"/>
      <c r="K181" s="21">
        <f t="shared" si="6"/>
        <v>120437</v>
      </c>
      <c r="L181" s="21"/>
      <c r="M181" s="21">
        <v>521227</v>
      </c>
      <c r="N181" s="21"/>
      <c r="O181" s="21">
        <v>-400790</v>
      </c>
      <c r="P181" s="21"/>
      <c r="Q181" s="21">
        <v>0</v>
      </c>
      <c r="R181" s="5"/>
    </row>
    <row r="182" spans="1:18" s="2" customFormat="1" ht="13.5" customHeight="1">
      <c r="A182" s="17" t="s">
        <v>106</v>
      </c>
      <c r="B182" s="18" t="s">
        <v>12</v>
      </c>
      <c r="C182" s="21">
        <v>0</v>
      </c>
      <c r="D182" s="21"/>
      <c r="E182" s="21">
        <v>0</v>
      </c>
      <c r="F182" s="21"/>
      <c r="G182" s="21">
        <v>0</v>
      </c>
      <c r="H182" s="21"/>
      <c r="I182" s="21">
        <v>1787503</v>
      </c>
      <c r="J182" s="21"/>
      <c r="K182" s="21">
        <f t="shared" si="6"/>
        <v>1787503</v>
      </c>
      <c r="L182" s="21"/>
      <c r="M182" s="21">
        <v>1673376</v>
      </c>
      <c r="N182" s="21"/>
      <c r="O182" s="21">
        <v>114127</v>
      </c>
      <c r="P182" s="21"/>
      <c r="Q182" s="21">
        <v>0</v>
      </c>
      <c r="R182" s="5"/>
    </row>
    <row r="183" spans="1:18" s="2" customFormat="1" ht="13.5" customHeight="1">
      <c r="A183" s="17" t="s">
        <v>107</v>
      </c>
      <c r="B183" s="18" t="s">
        <v>12</v>
      </c>
      <c r="C183" s="21">
        <v>0</v>
      </c>
      <c r="D183" s="21"/>
      <c r="E183" s="21">
        <v>0</v>
      </c>
      <c r="F183" s="21"/>
      <c r="G183" s="21">
        <v>0</v>
      </c>
      <c r="H183" s="21"/>
      <c r="I183" s="21">
        <v>71514</v>
      </c>
      <c r="J183" s="21"/>
      <c r="K183" s="21">
        <f t="shared" si="6"/>
        <v>71514</v>
      </c>
      <c r="L183" s="21"/>
      <c r="M183" s="21">
        <v>71514</v>
      </c>
      <c r="N183" s="21"/>
      <c r="O183" s="21">
        <v>0</v>
      </c>
      <c r="P183" s="21"/>
      <c r="Q183" s="21">
        <v>0</v>
      </c>
      <c r="R183" s="5"/>
    </row>
    <row r="184" spans="1:18" s="2" customFormat="1" ht="13.5" customHeight="1">
      <c r="A184" s="17" t="s">
        <v>147</v>
      </c>
      <c r="B184" s="18" t="s">
        <v>12</v>
      </c>
      <c r="C184" s="21">
        <v>0</v>
      </c>
      <c r="D184" s="21"/>
      <c r="E184" s="21">
        <v>0</v>
      </c>
      <c r="F184" s="21"/>
      <c r="G184" s="21">
        <v>0</v>
      </c>
      <c r="H184" s="21"/>
      <c r="I184" s="21">
        <v>90</v>
      </c>
      <c r="J184" s="21"/>
      <c r="K184" s="21">
        <f t="shared" si="6"/>
        <v>90</v>
      </c>
      <c r="L184" s="21"/>
      <c r="M184" s="21">
        <v>90</v>
      </c>
      <c r="N184" s="21"/>
      <c r="O184" s="21">
        <v>0</v>
      </c>
      <c r="P184" s="21"/>
      <c r="Q184" s="21">
        <v>0</v>
      </c>
      <c r="R184" s="5"/>
    </row>
    <row r="185" spans="1:18" s="2" customFormat="1" ht="13.5" customHeight="1">
      <c r="A185" s="17" t="s">
        <v>108</v>
      </c>
      <c r="B185" s="18" t="s">
        <v>12</v>
      </c>
      <c r="C185" s="20">
        <f>SUM(C179:C184)</f>
        <v>499822</v>
      </c>
      <c r="D185" s="17"/>
      <c r="E185" s="20">
        <f>SUM(E179:E184)</f>
        <v>0</v>
      </c>
      <c r="F185" s="17"/>
      <c r="G185" s="20">
        <f>SUM(G179:G184)</f>
        <v>0</v>
      </c>
      <c r="H185" s="17"/>
      <c r="I185" s="20">
        <f>SUM(I179:I184)</f>
        <v>2040750</v>
      </c>
      <c r="J185" s="17"/>
      <c r="K185" s="20">
        <f t="shared" si="6"/>
        <v>2540572</v>
      </c>
      <c r="L185" s="17"/>
      <c r="M185" s="20">
        <f>SUM(M179:M184)</f>
        <v>2708737</v>
      </c>
      <c r="N185" s="17"/>
      <c r="O185" s="20">
        <f>SUM(O179:O184)</f>
        <v>-168165</v>
      </c>
      <c r="P185" s="17"/>
      <c r="Q185" s="20">
        <f>SUM(Q179:Q184)</f>
        <v>0</v>
      </c>
      <c r="R185" s="5"/>
    </row>
    <row r="186" spans="1:18" s="2" customFormat="1" ht="13.5" customHeight="1">
      <c r="A186" s="17"/>
      <c r="B186" s="18" t="s">
        <v>12</v>
      </c>
      <c r="C186" s="17"/>
      <c r="D186" s="17"/>
      <c r="E186" s="17"/>
      <c r="F186" s="17"/>
      <c r="G186" s="17"/>
      <c r="H186" s="17"/>
      <c r="I186" s="17"/>
      <c r="J186" s="17"/>
      <c r="K186" s="17">
        <f aca="true" t="shared" si="7" ref="K186:K207">IF(SUM(C186:I186)=SUM(M186:Q186),SUM(C186:I186),SUM(M186:Q186)-SUM(C186:I186))</f>
        <v>0</v>
      </c>
      <c r="L186" s="17"/>
      <c r="M186" s="17"/>
      <c r="N186" s="17"/>
      <c r="O186" s="17"/>
      <c r="P186" s="17"/>
      <c r="Q186" s="17"/>
      <c r="R186" s="5"/>
    </row>
    <row r="187" spans="1:18" s="2" customFormat="1" ht="13.5" customHeight="1">
      <c r="A187" s="17" t="s">
        <v>34</v>
      </c>
      <c r="B187" s="18" t="s">
        <v>12</v>
      </c>
      <c r="C187" s="17"/>
      <c r="D187" s="17"/>
      <c r="E187" s="17"/>
      <c r="F187" s="17"/>
      <c r="G187" s="17"/>
      <c r="H187" s="17"/>
      <c r="I187" s="17"/>
      <c r="J187" s="17"/>
      <c r="K187" s="17">
        <f t="shared" si="7"/>
        <v>0</v>
      </c>
      <c r="L187" s="17"/>
      <c r="M187" s="17"/>
      <c r="N187" s="17"/>
      <c r="O187" s="17"/>
      <c r="P187" s="17"/>
      <c r="Q187" s="17"/>
      <c r="R187" s="5"/>
    </row>
    <row r="188" spans="1:18" s="2" customFormat="1" ht="13.5" customHeight="1">
      <c r="A188" s="17" t="s">
        <v>104</v>
      </c>
      <c r="B188" s="18"/>
      <c r="C188" s="17">
        <v>0</v>
      </c>
      <c r="D188" s="17"/>
      <c r="E188" s="17">
        <v>0</v>
      </c>
      <c r="F188" s="17"/>
      <c r="G188" s="17">
        <v>0</v>
      </c>
      <c r="H188" s="17"/>
      <c r="I188" s="17">
        <v>2497054</v>
      </c>
      <c r="J188" s="17"/>
      <c r="K188" s="17">
        <f t="shared" si="7"/>
        <v>2497054</v>
      </c>
      <c r="L188" s="17"/>
      <c r="M188" s="17">
        <v>2254330</v>
      </c>
      <c r="N188" s="17"/>
      <c r="O188" s="17">
        <v>242724</v>
      </c>
      <c r="P188" s="17"/>
      <c r="Q188" s="17">
        <v>0</v>
      </c>
      <c r="R188" s="5"/>
    </row>
    <row r="189" spans="1:18" s="2" customFormat="1" ht="13.5" customHeight="1">
      <c r="A189" s="17" t="s">
        <v>109</v>
      </c>
      <c r="B189" s="18"/>
      <c r="C189" s="17">
        <v>0</v>
      </c>
      <c r="D189" s="17"/>
      <c r="E189" s="17">
        <v>0</v>
      </c>
      <c r="F189" s="17"/>
      <c r="G189" s="17">
        <v>0</v>
      </c>
      <c r="H189" s="17"/>
      <c r="I189" s="17">
        <v>263942</v>
      </c>
      <c r="J189" s="17"/>
      <c r="K189" s="17">
        <f t="shared" si="7"/>
        <v>263942</v>
      </c>
      <c r="L189" s="17"/>
      <c r="M189" s="17">
        <v>0</v>
      </c>
      <c r="N189" s="17"/>
      <c r="O189" s="17">
        <v>263942</v>
      </c>
      <c r="P189" s="17"/>
      <c r="Q189" s="17">
        <v>0</v>
      </c>
      <c r="R189" s="5"/>
    </row>
    <row r="190" spans="1:18" s="2" customFormat="1" ht="13.5" customHeight="1">
      <c r="A190" s="17" t="s">
        <v>110</v>
      </c>
      <c r="B190" s="18"/>
      <c r="C190" s="17">
        <v>0</v>
      </c>
      <c r="D190" s="17"/>
      <c r="E190" s="17">
        <v>0</v>
      </c>
      <c r="F190" s="17"/>
      <c r="G190" s="17">
        <v>0</v>
      </c>
      <c r="H190" s="17"/>
      <c r="I190" s="17">
        <v>962804</v>
      </c>
      <c r="J190" s="17"/>
      <c r="K190" s="17">
        <f t="shared" si="7"/>
        <v>962804</v>
      </c>
      <c r="L190" s="17"/>
      <c r="M190" s="17">
        <v>0</v>
      </c>
      <c r="N190" s="17"/>
      <c r="O190" s="17">
        <v>962804</v>
      </c>
      <c r="P190" s="17"/>
      <c r="Q190" s="17">
        <v>0</v>
      </c>
      <c r="R190" s="5"/>
    </row>
    <row r="191" spans="1:18" s="2" customFormat="1" ht="13.5" customHeight="1">
      <c r="A191" s="17" t="s">
        <v>111</v>
      </c>
      <c r="B191" s="18" t="s">
        <v>12</v>
      </c>
      <c r="C191" s="17">
        <v>0</v>
      </c>
      <c r="D191" s="17"/>
      <c r="E191" s="17">
        <v>0</v>
      </c>
      <c r="F191" s="17"/>
      <c r="G191" s="17">
        <v>0</v>
      </c>
      <c r="H191" s="17"/>
      <c r="I191" s="17">
        <v>556276</v>
      </c>
      <c r="J191" s="17"/>
      <c r="K191" s="17">
        <f t="shared" si="7"/>
        <v>556276</v>
      </c>
      <c r="L191" s="17"/>
      <c r="M191" s="17">
        <v>532465</v>
      </c>
      <c r="N191" s="17"/>
      <c r="O191" s="17">
        <v>23811</v>
      </c>
      <c r="P191" s="17"/>
      <c r="Q191" s="17">
        <v>0</v>
      </c>
      <c r="R191" s="5"/>
    </row>
    <row r="192" spans="1:18" s="2" customFormat="1" ht="13.5" customHeight="1">
      <c r="A192" s="17" t="s">
        <v>112</v>
      </c>
      <c r="B192" s="18"/>
      <c r="C192" s="17">
        <v>0</v>
      </c>
      <c r="D192" s="17"/>
      <c r="E192" s="17">
        <v>0</v>
      </c>
      <c r="F192" s="17"/>
      <c r="G192" s="17">
        <v>0</v>
      </c>
      <c r="H192" s="17"/>
      <c r="I192" s="17">
        <v>280822</v>
      </c>
      <c r="J192" s="17"/>
      <c r="K192" s="17">
        <f t="shared" si="7"/>
        <v>280822</v>
      </c>
      <c r="L192" s="17"/>
      <c r="M192" s="17">
        <v>0</v>
      </c>
      <c r="N192" s="17"/>
      <c r="O192" s="17">
        <v>280822</v>
      </c>
      <c r="P192" s="17"/>
      <c r="Q192" s="17">
        <v>0</v>
      </c>
      <c r="R192" s="5"/>
    </row>
    <row r="193" spans="1:18" s="2" customFormat="1" ht="13.5" customHeight="1">
      <c r="A193" s="17" t="s">
        <v>113</v>
      </c>
      <c r="B193" s="18" t="s">
        <v>12</v>
      </c>
      <c r="C193" s="17">
        <v>0</v>
      </c>
      <c r="D193" s="17"/>
      <c r="E193" s="17">
        <v>0</v>
      </c>
      <c r="F193" s="17"/>
      <c r="G193" s="17">
        <v>0</v>
      </c>
      <c r="H193" s="17"/>
      <c r="I193" s="17">
        <v>493546</v>
      </c>
      <c r="J193" s="17"/>
      <c r="K193" s="17">
        <f t="shared" si="7"/>
        <v>493546</v>
      </c>
      <c r="L193" s="17"/>
      <c r="M193" s="17">
        <v>449746</v>
      </c>
      <c r="N193" s="17"/>
      <c r="O193" s="17">
        <v>43800</v>
      </c>
      <c r="P193" s="17"/>
      <c r="Q193" s="17">
        <v>0</v>
      </c>
      <c r="R193" s="5"/>
    </row>
    <row r="194" spans="1:18" s="2" customFormat="1" ht="13.5" customHeight="1">
      <c r="A194" s="17" t="s">
        <v>114</v>
      </c>
      <c r="B194" s="18" t="s">
        <v>12</v>
      </c>
      <c r="C194" s="20">
        <f>SUM(C188:C193)</f>
        <v>0</v>
      </c>
      <c r="D194" s="17"/>
      <c r="E194" s="20">
        <f>SUM(E188:E193)</f>
        <v>0</v>
      </c>
      <c r="F194" s="17"/>
      <c r="G194" s="20">
        <f>SUM(G188:G193)</f>
        <v>0</v>
      </c>
      <c r="H194" s="17"/>
      <c r="I194" s="20">
        <f>SUM(I188:I193)</f>
        <v>5054444</v>
      </c>
      <c r="J194" s="17"/>
      <c r="K194" s="20">
        <f t="shared" si="7"/>
        <v>5054444</v>
      </c>
      <c r="L194" s="17"/>
      <c r="M194" s="20">
        <f>SUM(M188:M193)</f>
        <v>3236541</v>
      </c>
      <c r="N194" s="17"/>
      <c r="O194" s="20">
        <f>SUM(O188:O193)</f>
        <v>1817903</v>
      </c>
      <c r="P194" s="17"/>
      <c r="Q194" s="20">
        <f>SUM(Q188:Q193)</f>
        <v>0</v>
      </c>
      <c r="R194" s="5"/>
    </row>
    <row r="195" spans="1:18" s="2" customFormat="1" ht="13.5" customHeight="1">
      <c r="A195" s="17"/>
      <c r="B195" s="18"/>
      <c r="C195" s="21"/>
      <c r="D195" s="17"/>
      <c r="E195" s="21"/>
      <c r="F195" s="17"/>
      <c r="G195" s="21"/>
      <c r="H195" s="17"/>
      <c r="I195" s="21"/>
      <c r="J195" s="17"/>
      <c r="K195" s="21"/>
      <c r="L195" s="17"/>
      <c r="M195" s="21"/>
      <c r="N195" s="17"/>
      <c r="O195" s="21"/>
      <c r="P195" s="17"/>
      <c r="Q195" s="21"/>
      <c r="R195" s="5"/>
    </row>
    <row r="196" spans="1:19" s="2" customFormat="1" ht="13.5" customHeight="1">
      <c r="A196" s="17" t="s">
        <v>35</v>
      </c>
      <c r="B196" s="18" t="s">
        <v>12</v>
      </c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6"/>
      <c r="S196" s="3"/>
    </row>
    <row r="197" spans="1:19" s="2" customFormat="1" ht="13.5" customHeight="1">
      <c r="A197" s="17" t="s">
        <v>115</v>
      </c>
      <c r="B197" s="18"/>
      <c r="C197" s="21">
        <v>0</v>
      </c>
      <c r="D197" s="21"/>
      <c r="E197" s="21">
        <v>0</v>
      </c>
      <c r="F197" s="21"/>
      <c r="G197" s="21">
        <v>0</v>
      </c>
      <c r="H197" s="21"/>
      <c r="I197" s="21">
        <v>15234</v>
      </c>
      <c r="J197" s="21"/>
      <c r="K197" s="21">
        <f t="shared" si="7"/>
        <v>15234</v>
      </c>
      <c r="L197" s="21"/>
      <c r="M197" s="21">
        <v>0</v>
      </c>
      <c r="N197" s="21"/>
      <c r="O197" s="21">
        <v>15234</v>
      </c>
      <c r="P197" s="21"/>
      <c r="Q197" s="21">
        <v>0</v>
      </c>
      <c r="R197" s="6"/>
      <c r="S197" s="3"/>
    </row>
    <row r="198" spans="1:19" s="2" customFormat="1" ht="13.5" customHeight="1">
      <c r="A198" s="17" t="s">
        <v>116</v>
      </c>
      <c r="B198" s="18" t="s">
        <v>12</v>
      </c>
      <c r="C198" s="21">
        <v>0</v>
      </c>
      <c r="D198" s="21"/>
      <c r="E198" s="21">
        <v>0</v>
      </c>
      <c r="F198" s="21"/>
      <c r="G198" s="21">
        <v>0</v>
      </c>
      <c r="H198" s="21"/>
      <c r="I198" s="21">
        <v>6718406</v>
      </c>
      <c r="J198" s="21"/>
      <c r="K198" s="21">
        <f t="shared" si="7"/>
        <v>6718406</v>
      </c>
      <c r="L198" s="21"/>
      <c r="M198" s="21">
        <v>4388373</v>
      </c>
      <c r="N198" s="21"/>
      <c r="O198" s="21">
        <v>2330033</v>
      </c>
      <c r="P198" s="21"/>
      <c r="Q198" s="21">
        <v>0</v>
      </c>
      <c r="R198" s="6"/>
      <c r="S198" s="3"/>
    </row>
    <row r="199" spans="1:19" s="2" customFormat="1" ht="13.5" customHeight="1">
      <c r="A199" s="17" t="s">
        <v>106</v>
      </c>
      <c r="B199" s="18" t="s">
        <v>12</v>
      </c>
      <c r="C199" s="21">
        <v>0</v>
      </c>
      <c r="D199" s="21"/>
      <c r="E199" s="21">
        <v>0</v>
      </c>
      <c r="F199" s="21"/>
      <c r="G199" s="21">
        <v>0</v>
      </c>
      <c r="H199" s="21"/>
      <c r="I199" s="21">
        <v>190743</v>
      </c>
      <c r="J199" s="21"/>
      <c r="K199" s="21">
        <f t="shared" si="7"/>
        <v>190743</v>
      </c>
      <c r="L199" s="21"/>
      <c r="M199" s="21">
        <v>188687</v>
      </c>
      <c r="N199" s="21"/>
      <c r="O199" s="21">
        <v>2056</v>
      </c>
      <c r="P199" s="21"/>
      <c r="Q199" s="21">
        <v>0</v>
      </c>
      <c r="R199" s="6"/>
      <c r="S199" s="3"/>
    </row>
    <row r="200" spans="1:19" s="2" customFormat="1" ht="13.5" customHeight="1">
      <c r="A200" s="17" t="s">
        <v>117</v>
      </c>
      <c r="B200" s="18" t="s">
        <v>12</v>
      </c>
      <c r="C200" s="21">
        <v>0</v>
      </c>
      <c r="D200" s="21"/>
      <c r="E200" s="21">
        <v>0</v>
      </c>
      <c r="F200" s="21"/>
      <c r="G200" s="21">
        <v>0</v>
      </c>
      <c r="H200" s="21"/>
      <c r="I200" s="21">
        <v>261547</v>
      </c>
      <c r="J200" s="21"/>
      <c r="K200" s="21">
        <f t="shared" si="7"/>
        <v>261547</v>
      </c>
      <c r="L200" s="21"/>
      <c r="M200" s="21">
        <v>245251</v>
      </c>
      <c r="N200" s="21"/>
      <c r="O200" s="21">
        <v>16296</v>
      </c>
      <c r="P200" s="21"/>
      <c r="Q200" s="21">
        <v>0</v>
      </c>
      <c r="R200" s="6"/>
      <c r="S200" s="3"/>
    </row>
    <row r="201" spans="1:19" s="2" customFormat="1" ht="13.5" customHeight="1">
      <c r="A201" s="17" t="s">
        <v>105</v>
      </c>
      <c r="B201" s="18" t="s">
        <v>12</v>
      </c>
      <c r="C201" s="21">
        <v>0</v>
      </c>
      <c r="D201" s="21"/>
      <c r="E201" s="21">
        <v>0</v>
      </c>
      <c r="F201" s="21"/>
      <c r="G201" s="21">
        <v>0</v>
      </c>
      <c r="H201" s="21"/>
      <c r="I201" s="21">
        <v>9010366</v>
      </c>
      <c r="J201" s="21"/>
      <c r="K201" s="21">
        <f t="shared" si="7"/>
        <v>9010366</v>
      </c>
      <c r="L201" s="21"/>
      <c r="M201" s="21">
        <v>4699484</v>
      </c>
      <c r="N201" s="21"/>
      <c r="O201" s="21">
        <v>4310882</v>
      </c>
      <c r="P201" s="21"/>
      <c r="Q201" s="21">
        <v>0</v>
      </c>
      <c r="R201" s="6"/>
      <c r="S201" s="3"/>
    </row>
    <row r="202" spans="1:19" s="2" customFormat="1" ht="13.5" customHeight="1">
      <c r="A202" s="17" t="s">
        <v>118</v>
      </c>
      <c r="B202" s="18"/>
      <c r="C202" s="21">
        <v>0</v>
      </c>
      <c r="D202" s="21"/>
      <c r="E202" s="21">
        <v>0</v>
      </c>
      <c r="F202" s="21"/>
      <c r="G202" s="21">
        <v>0</v>
      </c>
      <c r="H202" s="21"/>
      <c r="I202" s="21">
        <v>807077</v>
      </c>
      <c r="J202" s="21"/>
      <c r="K202" s="21">
        <f t="shared" si="7"/>
        <v>807077</v>
      </c>
      <c r="L202" s="21"/>
      <c r="M202" s="21">
        <v>0</v>
      </c>
      <c r="N202" s="21"/>
      <c r="O202" s="21">
        <v>807077</v>
      </c>
      <c r="P202" s="21"/>
      <c r="Q202" s="21">
        <v>0</v>
      </c>
      <c r="R202" s="6"/>
      <c r="S202" s="3"/>
    </row>
    <row r="203" spans="1:19" s="2" customFormat="1" ht="13.5" customHeight="1">
      <c r="A203" s="17" t="s">
        <v>119</v>
      </c>
      <c r="B203" s="18" t="s">
        <v>12</v>
      </c>
      <c r="C203" s="21">
        <v>0</v>
      </c>
      <c r="D203" s="21"/>
      <c r="E203" s="21">
        <v>0</v>
      </c>
      <c r="F203" s="21"/>
      <c r="G203" s="21">
        <v>0</v>
      </c>
      <c r="H203" s="21"/>
      <c r="I203" s="21">
        <v>133705</v>
      </c>
      <c r="J203" s="21"/>
      <c r="K203" s="21">
        <f t="shared" si="7"/>
        <v>133705</v>
      </c>
      <c r="L203" s="21"/>
      <c r="M203" s="21">
        <v>0</v>
      </c>
      <c r="N203" s="21"/>
      <c r="O203" s="21">
        <v>133705</v>
      </c>
      <c r="P203" s="21"/>
      <c r="Q203" s="21">
        <v>0</v>
      </c>
      <c r="R203" s="6"/>
      <c r="S203" s="3"/>
    </row>
    <row r="204" spans="1:19" s="2" customFormat="1" ht="13.5" customHeight="1">
      <c r="A204" s="17" t="s">
        <v>149</v>
      </c>
      <c r="B204" s="18"/>
      <c r="C204" s="21">
        <v>0</v>
      </c>
      <c r="D204" s="21"/>
      <c r="E204" s="21">
        <v>0</v>
      </c>
      <c r="F204" s="21"/>
      <c r="G204" s="21">
        <v>0</v>
      </c>
      <c r="H204" s="21"/>
      <c r="I204" s="21">
        <v>82110</v>
      </c>
      <c r="J204" s="21"/>
      <c r="K204" s="21">
        <f t="shared" si="7"/>
        <v>82110</v>
      </c>
      <c r="L204" s="21"/>
      <c r="M204" s="21">
        <v>0</v>
      </c>
      <c r="N204" s="21"/>
      <c r="O204" s="21">
        <v>82110</v>
      </c>
      <c r="P204" s="21"/>
      <c r="Q204" s="21">
        <v>0</v>
      </c>
      <c r="R204" s="6"/>
      <c r="S204" s="3"/>
    </row>
    <row r="205" spans="1:19" s="2" customFormat="1" ht="13.5" customHeight="1">
      <c r="A205" s="17" t="s">
        <v>148</v>
      </c>
      <c r="B205" s="18" t="s">
        <v>12</v>
      </c>
      <c r="C205" s="21">
        <v>0</v>
      </c>
      <c r="D205" s="21"/>
      <c r="E205" s="21">
        <v>0</v>
      </c>
      <c r="F205" s="21"/>
      <c r="G205" s="21">
        <v>0</v>
      </c>
      <c r="H205" s="21"/>
      <c r="I205" s="21">
        <v>5136265</v>
      </c>
      <c r="J205" s="21"/>
      <c r="K205" s="21">
        <f t="shared" si="7"/>
        <v>5136265</v>
      </c>
      <c r="L205" s="21"/>
      <c r="M205" s="21">
        <v>0</v>
      </c>
      <c r="N205" s="21"/>
      <c r="O205" s="21">
        <v>5136265</v>
      </c>
      <c r="P205" s="21"/>
      <c r="Q205" s="21">
        <v>0</v>
      </c>
      <c r="R205" s="6"/>
      <c r="S205" s="3"/>
    </row>
    <row r="206" spans="1:19" s="2" customFormat="1" ht="13.5" customHeight="1">
      <c r="A206" s="17" t="s">
        <v>147</v>
      </c>
      <c r="B206" s="18" t="s">
        <v>12</v>
      </c>
      <c r="C206" s="21">
        <v>0</v>
      </c>
      <c r="D206" s="21"/>
      <c r="E206" s="21">
        <v>0</v>
      </c>
      <c r="F206" s="21"/>
      <c r="G206" s="21">
        <v>0</v>
      </c>
      <c r="H206" s="21"/>
      <c r="I206" s="21">
        <v>-15715831</v>
      </c>
      <c r="J206" s="21"/>
      <c r="K206" s="21">
        <f t="shared" si="7"/>
        <v>-15715831</v>
      </c>
      <c r="L206" s="21"/>
      <c r="M206" s="21">
        <v>-10987794</v>
      </c>
      <c r="N206" s="21"/>
      <c r="O206" s="21">
        <v>-4728037</v>
      </c>
      <c r="P206" s="21"/>
      <c r="Q206" s="21">
        <v>0</v>
      </c>
      <c r="R206" s="6"/>
      <c r="S206" s="3"/>
    </row>
    <row r="207" spans="1:19" s="2" customFormat="1" ht="13.5" customHeight="1">
      <c r="A207" s="17" t="s">
        <v>120</v>
      </c>
      <c r="B207" s="18" t="s">
        <v>12</v>
      </c>
      <c r="C207" s="20">
        <f>SUM(C197:C206)</f>
        <v>0</v>
      </c>
      <c r="D207" s="17"/>
      <c r="E207" s="20">
        <f>SUM(E197:E206)</f>
        <v>0</v>
      </c>
      <c r="F207" s="17"/>
      <c r="G207" s="20">
        <f>SUM(G197:G206)</f>
        <v>0</v>
      </c>
      <c r="H207" s="17"/>
      <c r="I207" s="20">
        <f>SUM(I197:I206)</f>
        <v>6639622</v>
      </c>
      <c r="J207" s="17"/>
      <c r="K207" s="20">
        <f t="shared" si="7"/>
        <v>6639622</v>
      </c>
      <c r="L207" s="17"/>
      <c r="M207" s="20">
        <f>SUM(M197:M206)</f>
        <v>-1465999</v>
      </c>
      <c r="N207" s="17"/>
      <c r="O207" s="20">
        <f>SUM(O197:O206)</f>
        <v>8105621</v>
      </c>
      <c r="P207" s="17"/>
      <c r="Q207" s="20">
        <f>SUM(Q197:Q206)</f>
        <v>0</v>
      </c>
      <c r="R207" s="6"/>
      <c r="S207" s="3"/>
    </row>
    <row r="208" spans="1:18" s="2" customFormat="1" ht="13.5" customHeight="1">
      <c r="A208" s="17"/>
      <c r="B208" s="18" t="s">
        <v>12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5"/>
    </row>
    <row r="209" spans="1:18" s="2" customFormat="1" ht="13.5" customHeight="1">
      <c r="A209" s="17" t="s">
        <v>36</v>
      </c>
      <c r="B209" s="18" t="s">
        <v>12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5"/>
    </row>
    <row r="210" spans="1:18" s="2" customFormat="1" ht="13.5" customHeight="1">
      <c r="A210" s="17" t="s">
        <v>121</v>
      </c>
      <c r="B210" s="18" t="s">
        <v>12</v>
      </c>
      <c r="C210" s="21">
        <v>0</v>
      </c>
      <c r="D210" s="21"/>
      <c r="E210" s="21">
        <v>0</v>
      </c>
      <c r="F210" s="21"/>
      <c r="G210" s="21">
        <v>0</v>
      </c>
      <c r="H210" s="21"/>
      <c r="I210" s="21">
        <v>276383</v>
      </c>
      <c r="J210" s="21"/>
      <c r="K210" s="21">
        <f aca="true" t="shared" si="8" ref="K210:K228">IF(SUM(C210:I210)=SUM(M210:Q210),SUM(C210:I210),SUM(M210:Q210)-SUM(C210:I210))</f>
        <v>276383</v>
      </c>
      <c r="L210" s="21"/>
      <c r="M210" s="21">
        <v>232963</v>
      </c>
      <c r="N210" s="21"/>
      <c r="O210" s="21">
        <v>43420</v>
      </c>
      <c r="P210" s="21"/>
      <c r="Q210" s="21">
        <v>0</v>
      </c>
      <c r="R210" s="5"/>
    </row>
    <row r="211" spans="1:18" s="2" customFormat="1" ht="13.5" customHeight="1">
      <c r="A211" s="17" t="s">
        <v>122</v>
      </c>
      <c r="B211" s="18" t="s">
        <v>12</v>
      </c>
      <c r="C211" s="21">
        <v>15672</v>
      </c>
      <c r="D211" s="21"/>
      <c r="E211" s="21">
        <v>0</v>
      </c>
      <c r="F211" s="21"/>
      <c r="G211" s="21">
        <v>0</v>
      </c>
      <c r="H211" s="21"/>
      <c r="I211" s="21">
        <v>3039264</v>
      </c>
      <c r="J211" s="21"/>
      <c r="K211" s="21">
        <f t="shared" si="8"/>
        <v>3054936</v>
      </c>
      <c r="L211" s="21"/>
      <c r="M211" s="21">
        <v>2965843</v>
      </c>
      <c r="N211" s="21"/>
      <c r="O211" s="21">
        <v>89093</v>
      </c>
      <c r="P211" s="21"/>
      <c r="Q211" s="21">
        <v>0</v>
      </c>
      <c r="R211" s="5"/>
    </row>
    <row r="212" spans="1:18" s="2" customFormat="1" ht="13.5" customHeight="1">
      <c r="A212" s="17" t="s">
        <v>123</v>
      </c>
      <c r="B212" s="18" t="s">
        <v>12</v>
      </c>
      <c r="C212" s="21">
        <v>0</v>
      </c>
      <c r="D212" s="21"/>
      <c r="E212" s="21">
        <v>0</v>
      </c>
      <c r="F212" s="21"/>
      <c r="G212" s="21">
        <v>0</v>
      </c>
      <c r="H212" s="21"/>
      <c r="I212" s="21">
        <v>440923</v>
      </c>
      <c r="J212" s="21"/>
      <c r="K212" s="21">
        <f t="shared" si="8"/>
        <v>440923</v>
      </c>
      <c r="L212" s="21"/>
      <c r="M212" s="21">
        <v>315194</v>
      </c>
      <c r="N212" s="21"/>
      <c r="O212" s="21">
        <v>125729</v>
      </c>
      <c r="P212" s="21"/>
      <c r="Q212" s="21">
        <v>0</v>
      </c>
      <c r="R212" s="5"/>
    </row>
    <row r="213" spans="1:18" s="2" customFormat="1" ht="13.5" customHeight="1">
      <c r="A213" s="17" t="s">
        <v>124</v>
      </c>
      <c r="B213" s="18" t="s">
        <v>12</v>
      </c>
      <c r="C213" s="21">
        <v>0</v>
      </c>
      <c r="D213" s="21"/>
      <c r="E213" s="21">
        <v>0</v>
      </c>
      <c r="F213" s="21"/>
      <c r="G213" s="21">
        <v>0</v>
      </c>
      <c r="H213" s="21"/>
      <c r="I213" s="21">
        <v>42131</v>
      </c>
      <c r="J213" s="21"/>
      <c r="K213" s="21">
        <f t="shared" si="8"/>
        <v>42131</v>
      </c>
      <c r="L213" s="21"/>
      <c r="M213" s="21">
        <v>39128</v>
      </c>
      <c r="N213" s="21"/>
      <c r="O213" s="21">
        <v>3003</v>
      </c>
      <c r="P213" s="21"/>
      <c r="Q213" s="21">
        <v>0</v>
      </c>
      <c r="R213" s="5"/>
    </row>
    <row r="214" spans="1:18" s="3" customFormat="1" ht="13.5" customHeight="1">
      <c r="A214" s="17" t="s">
        <v>142</v>
      </c>
      <c r="B214" s="22"/>
      <c r="C214" s="21">
        <v>0</v>
      </c>
      <c r="D214" s="21"/>
      <c r="E214" s="21">
        <v>0</v>
      </c>
      <c r="F214" s="21"/>
      <c r="G214" s="21">
        <v>0</v>
      </c>
      <c r="H214" s="21"/>
      <c r="I214" s="21">
        <v>9359</v>
      </c>
      <c r="J214" s="21"/>
      <c r="K214" s="21">
        <f t="shared" si="8"/>
        <v>9359</v>
      </c>
      <c r="L214" s="21"/>
      <c r="M214" s="21">
        <v>0</v>
      </c>
      <c r="N214" s="21"/>
      <c r="O214" s="21">
        <v>9359</v>
      </c>
      <c r="P214" s="21"/>
      <c r="Q214" s="21">
        <v>0</v>
      </c>
      <c r="R214" s="6"/>
    </row>
    <row r="215" spans="1:18" s="2" customFormat="1" ht="13.5" customHeight="1">
      <c r="A215" s="17" t="s">
        <v>125</v>
      </c>
      <c r="B215" s="18"/>
      <c r="C215" s="21">
        <v>0</v>
      </c>
      <c r="D215" s="21"/>
      <c r="E215" s="21">
        <v>0</v>
      </c>
      <c r="F215" s="21"/>
      <c r="G215" s="21">
        <v>0</v>
      </c>
      <c r="H215" s="21"/>
      <c r="I215" s="21">
        <v>1132520</v>
      </c>
      <c r="J215" s="21"/>
      <c r="K215" s="21">
        <f t="shared" si="8"/>
        <v>1132520</v>
      </c>
      <c r="L215" s="21"/>
      <c r="M215" s="21">
        <v>1047281</v>
      </c>
      <c r="N215" s="21"/>
      <c r="O215" s="21">
        <v>85239</v>
      </c>
      <c r="P215" s="21"/>
      <c r="Q215" s="21">
        <v>0</v>
      </c>
      <c r="R215" s="5"/>
    </row>
    <row r="216" spans="1:18" s="2" customFormat="1" ht="13.5" customHeight="1">
      <c r="A216" s="17" t="s">
        <v>126</v>
      </c>
      <c r="B216" s="18" t="s">
        <v>12</v>
      </c>
      <c r="C216" s="20">
        <f>SUM(C210:C215)</f>
        <v>15672</v>
      </c>
      <c r="D216" s="17"/>
      <c r="E216" s="20">
        <f>SUM(E210:E215)</f>
        <v>0</v>
      </c>
      <c r="F216" s="17"/>
      <c r="G216" s="20">
        <f>SUM(G210:G215)</f>
        <v>0</v>
      </c>
      <c r="H216" s="17"/>
      <c r="I216" s="20">
        <f>SUM(I210:I215)</f>
        <v>4940580</v>
      </c>
      <c r="J216" s="17"/>
      <c r="K216" s="20">
        <f t="shared" si="8"/>
        <v>4956252</v>
      </c>
      <c r="L216" s="17"/>
      <c r="M216" s="20">
        <f>SUM(M210:M215)</f>
        <v>4600409</v>
      </c>
      <c r="N216" s="17"/>
      <c r="O216" s="20">
        <f>SUM(O210:O215)</f>
        <v>355843</v>
      </c>
      <c r="P216" s="17"/>
      <c r="Q216" s="20">
        <f>SUM(Q210:Q215)</f>
        <v>0</v>
      </c>
      <c r="R216" s="5"/>
    </row>
    <row r="217" spans="1:18" s="2" customFormat="1" ht="13.5" customHeight="1">
      <c r="A217" s="17"/>
      <c r="B217" s="18" t="s">
        <v>12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5"/>
    </row>
    <row r="218" spans="1:18" s="2" customFormat="1" ht="13.5" customHeight="1">
      <c r="A218" s="17" t="s">
        <v>127</v>
      </c>
      <c r="B218" s="18" t="s">
        <v>12</v>
      </c>
      <c r="C218" s="19">
        <f>+C176+C185+C194+C207+C216</f>
        <v>515494</v>
      </c>
      <c r="D218" s="17"/>
      <c r="E218" s="19">
        <f>+E176+E185+E194+E207+E216</f>
        <v>0</v>
      </c>
      <c r="F218" s="17"/>
      <c r="G218" s="19">
        <f>+G176+G185+G194+G207+G216</f>
        <v>9650</v>
      </c>
      <c r="H218" s="17"/>
      <c r="I218" s="19">
        <f>+I176+I185+I194+I207+I216</f>
        <v>19555787</v>
      </c>
      <c r="J218" s="17"/>
      <c r="K218" s="19">
        <f>IF(SUM(C218:I218)=SUM(M218:Q218),SUM(C218:I218),SUM(M218:Q218)-SUM(C218:I218))</f>
        <v>20080931</v>
      </c>
      <c r="L218" s="17"/>
      <c r="M218" s="19">
        <f>+M176+M185+M194+M207+M216</f>
        <v>9905832</v>
      </c>
      <c r="N218" s="17"/>
      <c r="O218" s="19">
        <f>+O176+O185+O194+O207+O216</f>
        <v>10175099</v>
      </c>
      <c r="P218" s="17"/>
      <c r="Q218" s="19">
        <f>+Q176+Q185+Q194+Q207+Q216</f>
        <v>0</v>
      </c>
      <c r="R218" s="5"/>
    </row>
    <row r="219" spans="1:18" s="2" customFormat="1" ht="13.5" customHeight="1">
      <c r="A219" s="17"/>
      <c r="B219" s="18" t="s">
        <v>12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5"/>
    </row>
    <row r="220" spans="1:18" s="2" customFormat="1" ht="12.75" customHeight="1">
      <c r="A220" s="17" t="s">
        <v>37</v>
      </c>
      <c r="B220" s="18" t="s">
        <v>12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5"/>
    </row>
    <row r="221" spans="1:18" s="2" customFormat="1" ht="13.5" customHeight="1">
      <c r="A221" s="17" t="s">
        <v>38</v>
      </c>
      <c r="B221" s="18" t="s">
        <v>12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5"/>
    </row>
    <row r="222" spans="1:18" s="2" customFormat="1" ht="13.5" customHeight="1">
      <c r="A222" s="17" t="s">
        <v>128</v>
      </c>
      <c r="B222" s="18" t="s">
        <v>12</v>
      </c>
      <c r="C222" s="21">
        <v>0</v>
      </c>
      <c r="D222" s="21"/>
      <c r="E222" s="21">
        <v>0</v>
      </c>
      <c r="F222" s="21"/>
      <c r="G222" s="21">
        <v>0</v>
      </c>
      <c r="H222" s="21"/>
      <c r="I222" s="21">
        <v>1201347</v>
      </c>
      <c r="J222" s="21"/>
      <c r="K222" s="21">
        <f t="shared" si="8"/>
        <v>1201347</v>
      </c>
      <c r="L222" s="21"/>
      <c r="M222" s="21">
        <v>885037</v>
      </c>
      <c r="N222" s="21"/>
      <c r="O222" s="21">
        <v>316310</v>
      </c>
      <c r="P222" s="21"/>
      <c r="Q222" s="21">
        <v>0</v>
      </c>
      <c r="R222" s="5"/>
    </row>
    <row r="223" spans="1:18" s="2" customFormat="1" ht="13.5" customHeight="1">
      <c r="A223" s="17" t="s">
        <v>129</v>
      </c>
      <c r="B223" s="18" t="s">
        <v>12</v>
      </c>
      <c r="C223" s="21">
        <v>0</v>
      </c>
      <c r="D223" s="21"/>
      <c r="E223" s="21">
        <v>0</v>
      </c>
      <c r="F223" s="21"/>
      <c r="G223" s="21">
        <v>0</v>
      </c>
      <c r="H223" s="21"/>
      <c r="I223" s="21">
        <v>137381</v>
      </c>
      <c r="J223" s="21"/>
      <c r="K223" s="21">
        <f t="shared" si="8"/>
        <v>137381</v>
      </c>
      <c r="L223" s="21"/>
      <c r="M223" s="21">
        <v>122397</v>
      </c>
      <c r="N223" s="21"/>
      <c r="O223" s="21">
        <v>14984</v>
      </c>
      <c r="P223" s="21"/>
      <c r="Q223" s="21">
        <v>0</v>
      </c>
      <c r="R223" s="5"/>
    </row>
    <row r="224" spans="1:18" s="2" customFormat="1" ht="13.5" customHeight="1">
      <c r="A224" s="17" t="s">
        <v>130</v>
      </c>
      <c r="B224" s="18" t="s">
        <v>12</v>
      </c>
      <c r="C224" s="21">
        <v>0</v>
      </c>
      <c r="D224" s="21"/>
      <c r="E224" s="21">
        <v>0</v>
      </c>
      <c r="F224" s="21"/>
      <c r="G224" s="21">
        <v>0</v>
      </c>
      <c r="H224" s="21"/>
      <c r="I224" s="21">
        <v>953156</v>
      </c>
      <c r="J224" s="21"/>
      <c r="K224" s="21">
        <f t="shared" si="8"/>
        <v>953156</v>
      </c>
      <c r="L224" s="21"/>
      <c r="M224" s="21">
        <v>851784</v>
      </c>
      <c r="N224" s="21"/>
      <c r="O224" s="21">
        <v>101372</v>
      </c>
      <c r="P224" s="21"/>
      <c r="Q224" s="21">
        <v>0</v>
      </c>
      <c r="R224" s="5"/>
    </row>
    <row r="225" spans="1:18" s="2" customFormat="1" ht="13.5" customHeight="1">
      <c r="A225" s="17" t="s">
        <v>92</v>
      </c>
      <c r="B225" s="18" t="s">
        <v>12</v>
      </c>
      <c r="C225" s="21">
        <v>0</v>
      </c>
      <c r="D225" s="21"/>
      <c r="E225" s="21">
        <v>0</v>
      </c>
      <c r="F225" s="21"/>
      <c r="G225" s="21">
        <v>0</v>
      </c>
      <c r="H225" s="21"/>
      <c r="I225" s="21">
        <v>1963200</v>
      </c>
      <c r="J225" s="21"/>
      <c r="K225" s="21">
        <f t="shared" si="8"/>
        <v>1963200</v>
      </c>
      <c r="L225" s="21"/>
      <c r="M225" s="21">
        <v>1850479</v>
      </c>
      <c r="N225" s="21"/>
      <c r="O225" s="21">
        <v>112721</v>
      </c>
      <c r="P225" s="21"/>
      <c r="Q225" s="21">
        <v>0</v>
      </c>
      <c r="R225" s="5"/>
    </row>
    <row r="226" spans="1:18" s="2" customFormat="1" ht="12.75" customHeight="1">
      <c r="A226" s="17" t="s">
        <v>131</v>
      </c>
      <c r="B226" s="18"/>
      <c r="C226" s="21">
        <v>0</v>
      </c>
      <c r="D226" s="21"/>
      <c r="E226" s="21">
        <v>0</v>
      </c>
      <c r="F226" s="21"/>
      <c r="G226" s="21">
        <v>0</v>
      </c>
      <c r="H226" s="21"/>
      <c r="I226" s="21">
        <v>6716698</v>
      </c>
      <c r="J226" s="21"/>
      <c r="K226" s="21">
        <f t="shared" si="8"/>
        <v>6716698</v>
      </c>
      <c r="L226" s="21"/>
      <c r="M226" s="21">
        <v>444122</v>
      </c>
      <c r="N226" s="21"/>
      <c r="O226" s="21">
        <v>6272576</v>
      </c>
      <c r="P226" s="21"/>
      <c r="Q226" s="21">
        <v>0</v>
      </c>
      <c r="R226" s="5"/>
    </row>
    <row r="227" spans="1:18" s="2" customFormat="1" ht="13.5" customHeight="1">
      <c r="A227" s="17" t="s">
        <v>147</v>
      </c>
      <c r="B227" s="18"/>
      <c r="C227" s="21">
        <v>0</v>
      </c>
      <c r="D227" s="21"/>
      <c r="E227" s="21">
        <v>0</v>
      </c>
      <c r="F227" s="21"/>
      <c r="G227" s="21">
        <v>0</v>
      </c>
      <c r="H227" s="21"/>
      <c r="I227" s="21">
        <v>-4581657</v>
      </c>
      <c r="J227" s="21"/>
      <c r="K227" s="21">
        <f t="shared" si="8"/>
        <v>-4581657</v>
      </c>
      <c r="L227" s="21"/>
      <c r="M227" s="21">
        <v>-1340975</v>
      </c>
      <c r="N227" s="21"/>
      <c r="O227" s="21">
        <v>-3240682</v>
      </c>
      <c r="P227" s="21"/>
      <c r="Q227" s="21">
        <v>0</v>
      </c>
      <c r="R227" s="5"/>
    </row>
    <row r="228" spans="1:18" s="2" customFormat="1" ht="13.5" customHeight="1">
      <c r="A228" s="17" t="s">
        <v>132</v>
      </c>
      <c r="B228" s="18"/>
      <c r="C228" s="20">
        <f>SUM(C222:C227)</f>
        <v>0</v>
      </c>
      <c r="D228" s="17"/>
      <c r="E228" s="20">
        <f>SUM(E222:E227)</f>
        <v>0</v>
      </c>
      <c r="F228" s="17"/>
      <c r="G228" s="20">
        <f>SUM(G222:G227)</f>
        <v>0</v>
      </c>
      <c r="H228" s="17"/>
      <c r="I228" s="20">
        <f>SUM(I222:I227)</f>
        <v>6390125</v>
      </c>
      <c r="J228" s="17"/>
      <c r="K228" s="20">
        <f t="shared" si="8"/>
        <v>6390125</v>
      </c>
      <c r="L228" s="17"/>
      <c r="M228" s="20">
        <f>SUM(M222:M227)</f>
        <v>2812844</v>
      </c>
      <c r="N228" s="17"/>
      <c r="O228" s="20">
        <f>SUM(O222:O227)</f>
        <v>3577281</v>
      </c>
      <c r="P228" s="17"/>
      <c r="Q228" s="20">
        <f>SUM(Q222:Q227)</f>
        <v>0</v>
      </c>
      <c r="R228" s="5"/>
    </row>
    <row r="229" spans="1:18" s="2" customFormat="1" ht="12.75" customHeight="1">
      <c r="A229" s="17"/>
      <c r="B229" s="18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5"/>
    </row>
    <row r="230" spans="1:18" s="2" customFormat="1" ht="12.75" customHeight="1">
      <c r="A230" s="17" t="s">
        <v>39</v>
      </c>
      <c r="B230" s="18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5"/>
    </row>
    <row r="231" spans="1:18" s="2" customFormat="1" ht="13.5" customHeight="1">
      <c r="A231" s="17" t="s">
        <v>133</v>
      </c>
      <c r="B231" s="18"/>
      <c r="C231" s="17">
        <v>2849</v>
      </c>
      <c r="D231" s="17"/>
      <c r="E231" s="17">
        <v>132398</v>
      </c>
      <c r="F231" s="17"/>
      <c r="G231" s="17">
        <v>387000</v>
      </c>
      <c r="H231" s="17"/>
      <c r="I231" s="17">
        <v>1000</v>
      </c>
      <c r="J231" s="17"/>
      <c r="K231" s="17">
        <f>IF(SUM(C231:I231)=SUM(M231:Q231),SUM(C231:I231),SUM(M231:Q231)-SUM(C231:I231))</f>
        <v>523247</v>
      </c>
      <c r="L231" s="17"/>
      <c r="M231" s="17">
        <v>249824</v>
      </c>
      <c r="N231" s="17"/>
      <c r="O231" s="17">
        <v>273423</v>
      </c>
      <c r="P231" s="17"/>
      <c r="Q231" s="17">
        <v>0</v>
      </c>
      <c r="R231" s="5"/>
    </row>
    <row r="232" spans="1:18" s="2" customFormat="1" ht="13.5" customHeight="1">
      <c r="A232" s="17" t="s">
        <v>134</v>
      </c>
      <c r="B232" s="18"/>
      <c r="C232" s="17">
        <v>0</v>
      </c>
      <c r="D232" s="17"/>
      <c r="E232" s="17">
        <v>0</v>
      </c>
      <c r="F232" s="17"/>
      <c r="G232" s="17">
        <v>33434</v>
      </c>
      <c r="H232" s="17"/>
      <c r="I232" s="17">
        <v>0</v>
      </c>
      <c r="J232" s="17"/>
      <c r="K232" s="17">
        <f>IF(SUM(C232:I232)=SUM(M232:Q232),SUM(C232:I232),SUM(M232:Q232)-SUM(C232:I232))</f>
        <v>33434</v>
      </c>
      <c r="L232" s="17"/>
      <c r="M232" s="17">
        <v>33434</v>
      </c>
      <c r="N232" s="17"/>
      <c r="O232" s="17">
        <v>0</v>
      </c>
      <c r="P232" s="17"/>
      <c r="Q232" s="17">
        <v>0</v>
      </c>
      <c r="R232" s="5"/>
    </row>
    <row r="233" spans="1:18" s="2" customFormat="1" ht="13.5" customHeight="1">
      <c r="A233" s="17" t="s">
        <v>135</v>
      </c>
      <c r="B233" s="18"/>
      <c r="C233" s="20">
        <f>SUM(C231:C232)</f>
        <v>2849</v>
      </c>
      <c r="D233" s="17"/>
      <c r="E233" s="20">
        <f>SUM(E231:E232)</f>
        <v>132398</v>
      </c>
      <c r="F233" s="17"/>
      <c r="G233" s="20">
        <f>SUM(G231:G232)</f>
        <v>420434</v>
      </c>
      <c r="H233" s="17"/>
      <c r="I233" s="20">
        <f>SUM(I231:I232)</f>
        <v>1000</v>
      </c>
      <c r="J233" s="17"/>
      <c r="K233" s="20">
        <f>IF(SUM(C233:I233)=SUM(M233:Q233),SUM(C233:I233),SUM(M233:Q233)-SUM(C233:I233))</f>
        <v>556681</v>
      </c>
      <c r="L233" s="17"/>
      <c r="M233" s="20">
        <f>SUM(M231:M232)</f>
        <v>283258</v>
      </c>
      <c r="N233" s="17"/>
      <c r="O233" s="20">
        <f>SUM(O231:O232)</f>
        <v>273423</v>
      </c>
      <c r="P233" s="17"/>
      <c r="Q233" s="20">
        <f>SUM(Q231:Q232)</f>
        <v>0</v>
      </c>
      <c r="R233" s="5"/>
    </row>
    <row r="234" spans="1:18" s="2" customFormat="1" ht="12.75" customHeight="1">
      <c r="A234" s="17"/>
      <c r="B234" s="18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5"/>
    </row>
    <row r="235" spans="1:18" s="2" customFormat="1" ht="13.5" customHeight="1">
      <c r="A235" s="17" t="s">
        <v>143</v>
      </c>
      <c r="B235" s="18"/>
      <c r="C235" s="19">
        <f>+C56+C93+C150+C166+C170+C218+C228+C233</f>
        <v>24721139</v>
      </c>
      <c r="D235" s="17"/>
      <c r="E235" s="19">
        <f>+E56+E93+E150+E166+E170+E218+E228+E233</f>
        <v>14877808</v>
      </c>
      <c r="F235" s="17"/>
      <c r="G235" s="19">
        <f>+G56+G93+G150+G166+G170+G218+G228+G233</f>
        <v>17996419</v>
      </c>
      <c r="H235" s="17"/>
      <c r="I235" s="19">
        <f>+I56+I93+I150+I166+I170+I218+I228+I233</f>
        <v>102408937</v>
      </c>
      <c r="J235" s="17"/>
      <c r="K235" s="19">
        <f>IF(SUM(C235:I235)=SUM(M235:Q235),SUM(C235:I235),SUM(M235:Q235)-SUM(C235:I235))</f>
        <v>160004303</v>
      </c>
      <c r="L235" s="17"/>
      <c r="M235" s="19">
        <f>+M56+M93+M150+M166+M170+M218+M228+M233</f>
        <v>109288217</v>
      </c>
      <c r="N235" s="17"/>
      <c r="O235" s="19">
        <f>+O56+O93+O150+O166+O170+O218+O228+O233</f>
        <v>45931111</v>
      </c>
      <c r="P235" s="17"/>
      <c r="Q235" s="19">
        <f>+Q56+Q93+Q150+Q166+Q170+Q218+Q228+Q233</f>
        <v>4784975</v>
      </c>
      <c r="R235" s="5"/>
    </row>
    <row r="236" spans="1:18" s="2" customFormat="1" ht="13.5" customHeight="1">
      <c r="A236" s="17"/>
      <c r="B236" s="18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5"/>
    </row>
    <row r="237" spans="1:18" s="2" customFormat="1" ht="13.5" customHeight="1">
      <c r="A237" s="17" t="s">
        <v>15</v>
      </c>
      <c r="B237" s="18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5"/>
    </row>
    <row r="238" spans="1:18" s="2" customFormat="1" ht="13.5" customHeight="1">
      <c r="A238" s="17" t="s">
        <v>40</v>
      </c>
      <c r="B238" s="1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5"/>
    </row>
    <row r="239" spans="1:18" s="2" customFormat="1" ht="13.5" customHeight="1">
      <c r="A239" s="17" t="s">
        <v>136</v>
      </c>
      <c r="B239" s="18"/>
      <c r="C239" s="21">
        <v>0</v>
      </c>
      <c r="D239" s="21"/>
      <c r="E239" s="21">
        <v>0</v>
      </c>
      <c r="F239" s="21"/>
      <c r="G239" s="21">
        <v>0</v>
      </c>
      <c r="H239" s="21"/>
      <c r="I239" s="21">
        <v>1097573</v>
      </c>
      <c r="J239" s="21"/>
      <c r="K239" s="21">
        <f>IF(SUM(C239:I239)=SUM(M239:Q239),SUM(C239:I239),SUM(M239:Q239)-SUM(C239:I239))</f>
        <v>1097573</v>
      </c>
      <c r="L239" s="21"/>
      <c r="M239" s="21">
        <v>0</v>
      </c>
      <c r="N239" s="21"/>
      <c r="O239" s="21">
        <v>1097573</v>
      </c>
      <c r="P239" s="21"/>
      <c r="Q239" s="21">
        <v>0</v>
      </c>
      <c r="R239" s="5"/>
    </row>
    <row r="240" spans="1:18" s="2" customFormat="1" ht="13.5" customHeight="1">
      <c r="A240" s="17" t="s">
        <v>136</v>
      </c>
      <c r="B240" s="18"/>
      <c r="C240" s="21">
        <v>0</v>
      </c>
      <c r="D240" s="21"/>
      <c r="E240" s="21">
        <v>0</v>
      </c>
      <c r="F240" s="21"/>
      <c r="G240" s="21">
        <v>0</v>
      </c>
      <c r="H240" s="21"/>
      <c r="I240" s="21">
        <v>-902182</v>
      </c>
      <c r="J240" s="21"/>
      <c r="K240" s="21">
        <f>IF(SUM(C240:I240)=SUM(M240:Q240),SUM(C240:I240),SUM(M240:Q240)-SUM(C240:I240))</f>
        <v>-902182</v>
      </c>
      <c r="L240" s="21"/>
      <c r="M240" s="21">
        <v>-753678</v>
      </c>
      <c r="N240" s="21"/>
      <c r="O240" s="21">
        <v>-148504</v>
      </c>
      <c r="P240" s="21"/>
      <c r="Q240" s="21">
        <v>0</v>
      </c>
      <c r="R240" s="5"/>
    </row>
    <row r="241" spans="1:18" s="2" customFormat="1" ht="13.5" customHeight="1">
      <c r="A241" s="17" t="s">
        <v>146</v>
      </c>
      <c r="B241" s="18"/>
      <c r="C241" s="20">
        <f>SUM(C239:C240)</f>
        <v>0</v>
      </c>
      <c r="D241" s="17"/>
      <c r="E241" s="20">
        <f>SUM(E239:E240)</f>
        <v>0</v>
      </c>
      <c r="F241" s="17"/>
      <c r="G241" s="20">
        <f>SUM(G239:G240)</f>
        <v>0</v>
      </c>
      <c r="H241" s="17"/>
      <c r="I241" s="20">
        <f>SUM(I239:I240)</f>
        <v>195391</v>
      </c>
      <c r="J241" s="17"/>
      <c r="K241" s="20">
        <f>IF(SUM(C241:I241)=SUM(M241:Q241),SUM(C241:I241),SUM(M241:Q241)-SUM(C241:I241))</f>
        <v>195391</v>
      </c>
      <c r="L241" s="17"/>
      <c r="M241" s="20">
        <f>SUM(M239:M240)</f>
        <v>-753678</v>
      </c>
      <c r="N241" s="17"/>
      <c r="O241" s="20">
        <f>SUM(O239:O240)</f>
        <v>949069</v>
      </c>
      <c r="P241" s="17"/>
      <c r="Q241" s="20">
        <f>SUM(Q239:Q240)</f>
        <v>0</v>
      </c>
      <c r="R241" s="5"/>
    </row>
    <row r="242" spans="1:18" s="2" customFormat="1" ht="13.5" customHeight="1">
      <c r="A242" s="17"/>
      <c r="B242" s="18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5"/>
    </row>
    <row r="243" spans="1:18" s="2" customFormat="1" ht="13.5" customHeight="1">
      <c r="A243" s="17" t="s">
        <v>41</v>
      </c>
      <c r="B243" s="18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5"/>
    </row>
    <row r="244" spans="1:18" s="2" customFormat="1" ht="13.5" customHeight="1">
      <c r="A244" s="17" t="s">
        <v>137</v>
      </c>
      <c r="B244" s="18"/>
      <c r="C244" s="19">
        <v>1449506</v>
      </c>
      <c r="D244" s="17"/>
      <c r="E244" s="19">
        <v>1618115</v>
      </c>
      <c r="F244" s="17"/>
      <c r="G244" s="19">
        <v>191520</v>
      </c>
      <c r="H244" s="17"/>
      <c r="I244" s="19">
        <v>415547256</v>
      </c>
      <c r="J244" s="17"/>
      <c r="K244" s="19">
        <f>IF(SUM(C244:I244)=SUM(M244:Q244),SUM(C244:I244),SUM(M244:Q244)-SUM(C244:I244))</f>
        <v>418806397</v>
      </c>
      <c r="L244" s="17"/>
      <c r="M244" s="19">
        <v>276020488</v>
      </c>
      <c r="N244" s="17"/>
      <c r="O244" s="19">
        <v>142785689</v>
      </c>
      <c r="P244" s="17"/>
      <c r="Q244" s="19">
        <v>220</v>
      </c>
      <c r="R244" s="5"/>
    </row>
    <row r="245" spans="1:18" s="2" customFormat="1" ht="13.5" customHeight="1">
      <c r="A245" s="17"/>
      <c r="B245" s="18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5"/>
    </row>
    <row r="246" spans="1:18" s="2" customFormat="1" ht="13.5" customHeight="1">
      <c r="A246" s="17" t="s">
        <v>42</v>
      </c>
      <c r="B246" s="18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5"/>
    </row>
    <row r="247" spans="1:28" s="2" customFormat="1" ht="13.5" customHeight="1">
      <c r="A247" s="17" t="s">
        <v>138</v>
      </c>
      <c r="B247" s="18"/>
      <c r="C247" s="21">
        <v>0</v>
      </c>
      <c r="D247" s="21"/>
      <c r="E247" s="21">
        <v>0</v>
      </c>
      <c r="F247" s="21"/>
      <c r="G247" s="21">
        <v>0</v>
      </c>
      <c r="H247" s="21"/>
      <c r="I247" s="21">
        <v>14376570</v>
      </c>
      <c r="J247" s="21"/>
      <c r="K247" s="21">
        <f>IF(SUM(C247:I247)=SUM(M247:Q247),SUM(C247:I247),SUM(M247:Q247)-SUM(C247:I247))</f>
        <v>14376570</v>
      </c>
      <c r="L247" s="21"/>
      <c r="M247" s="21">
        <v>2405250</v>
      </c>
      <c r="N247" s="21"/>
      <c r="O247" s="21">
        <v>11971320</v>
      </c>
      <c r="P247" s="21"/>
      <c r="Q247" s="21">
        <v>0</v>
      </c>
      <c r="R247" s="6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s="2" customFormat="1" ht="13.5" customHeight="1">
      <c r="A248" s="17" t="s">
        <v>144</v>
      </c>
      <c r="B248" s="18"/>
      <c r="C248" s="21">
        <v>0</v>
      </c>
      <c r="D248" s="21"/>
      <c r="E248" s="21">
        <v>0</v>
      </c>
      <c r="F248" s="21"/>
      <c r="G248" s="21">
        <v>0</v>
      </c>
      <c r="H248" s="21"/>
      <c r="I248" s="21">
        <v>333776</v>
      </c>
      <c r="J248" s="21"/>
      <c r="K248" s="21">
        <f>IF(SUM(C248:I248)=SUM(M248:Q248),SUM(C248:I248),SUM(M248:Q248)-SUM(C248:I248))</f>
        <v>333776</v>
      </c>
      <c r="L248" s="21"/>
      <c r="M248" s="21">
        <v>0</v>
      </c>
      <c r="N248" s="21"/>
      <c r="O248" s="21">
        <v>333776</v>
      </c>
      <c r="P248" s="21"/>
      <c r="Q248" s="21">
        <v>0</v>
      </c>
      <c r="R248" s="6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s="2" customFormat="1" ht="13.5" customHeight="1">
      <c r="A249" s="17" t="s">
        <v>139</v>
      </c>
      <c r="B249" s="18"/>
      <c r="C249" s="20">
        <f>SUM(C247:C248)</f>
        <v>0</v>
      </c>
      <c r="D249" s="17"/>
      <c r="E249" s="20">
        <f>SUM(E247:E248)</f>
        <v>0</v>
      </c>
      <c r="F249" s="17"/>
      <c r="G249" s="20">
        <f>SUM(G247:G248)</f>
        <v>0</v>
      </c>
      <c r="H249" s="17"/>
      <c r="I249" s="20">
        <f>SUM(I247:I248)</f>
        <v>14710346</v>
      </c>
      <c r="J249" s="17"/>
      <c r="K249" s="20">
        <f>IF(SUM(C249:I249)=SUM(M249:Q249),SUM(C249:I249),SUM(M249:Q249)-SUM(C249:I249))</f>
        <v>14710346</v>
      </c>
      <c r="L249" s="17"/>
      <c r="M249" s="20">
        <f>SUM(M247:M248)</f>
        <v>2405250</v>
      </c>
      <c r="N249" s="17"/>
      <c r="O249" s="20">
        <f>SUM(O247:O248)</f>
        <v>12305096</v>
      </c>
      <c r="P249" s="17"/>
      <c r="Q249" s="20">
        <f>SUM(Q247:Q248)</f>
        <v>0</v>
      </c>
      <c r="R249" s="6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s="2" customFormat="1" ht="12.75" customHeight="1">
      <c r="A250" s="17"/>
      <c r="B250" s="18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6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18" s="2" customFormat="1" ht="13.5" customHeight="1" thickBot="1">
      <c r="A251" s="17" t="s">
        <v>145</v>
      </c>
      <c r="B251" s="18"/>
      <c r="C251" s="23">
        <f>+C235+C241+C244+C249</f>
        <v>26170645</v>
      </c>
      <c r="D251" s="17"/>
      <c r="E251" s="23">
        <f>+E235+E241+E244+E249</f>
        <v>16495923</v>
      </c>
      <c r="F251" s="17"/>
      <c r="G251" s="23">
        <f>+G235+G241+G244+G249</f>
        <v>18187939</v>
      </c>
      <c r="H251" s="17"/>
      <c r="I251" s="23">
        <f>+I235+I241+I244+I249</f>
        <v>532861930</v>
      </c>
      <c r="J251" s="17"/>
      <c r="K251" s="23">
        <f>IF(SUM(C251:I251)=SUM(M251:Q251),SUM(C251:I251),SUM(M251:Q251)-SUM(C251:I251))</f>
        <v>593716437</v>
      </c>
      <c r="L251" s="17"/>
      <c r="M251" s="23">
        <f>+M235+M241+M244+M249</f>
        <v>386960277</v>
      </c>
      <c r="N251" s="17"/>
      <c r="O251" s="23">
        <f>+O235+O241+O244+O249</f>
        <v>201970965</v>
      </c>
      <c r="P251" s="17"/>
      <c r="Q251" s="23">
        <f>+Q235+Q241+Q244+Q249</f>
        <v>4785195</v>
      </c>
      <c r="R251" s="5"/>
    </row>
    <row r="252" spans="1:18" s="2" customFormat="1" ht="13.5" customHeight="1" thickTop="1">
      <c r="A252" s="17"/>
      <c r="B252" s="18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5"/>
    </row>
    <row r="253" ht="12">
      <c r="K253" s="1"/>
    </row>
    <row r="254" ht="12">
      <c r="K254" s="1"/>
    </row>
    <row r="255" ht="12">
      <c r="K255" s="1"/>
    </row>
    <row r="256" ht="12">
      <c r="K256" s="1"/>
    </row>
    <row r="257" ht="12">
      <c r="K257" s="1"/>
    </row>
    <row r="258" ht="12">
      <c r="K258" s="1"/>
    </row>
    <row r="259" ht="12">
      <c r="K259" s="1"/>
    </row>
    <row r="260" ht="12">
      <c r="K260" s="1"/>
    </row>
    <row r="261" ht="12">
      <c r="K261" s="1"/>
    </row>
    <row r="262" ht="12">
      <c r="K262" s="1"/>
    </row>
    <row r="263" ht="12">
      <c r="K263" s="1"/>
    </row>
    <row r="264" ht="12">
      <c r="K264" s="1"/>
    </row>
    <row r="265" ht="12">
      <c r="K265" s="1"/>
    </row>
    <row r="266" ht="12">
      <c r="K266" s="1"/>
    </row>
    <row r="267" ht="12">
      <c r="K267" s="1"/>
    </row>
    <row r="268" ht="12">
      <c r="K268" s="1"/>
    </row>
    <row r="269" ht="12">
      <c r="K269" s="1"/>
    </row>
    <row r="270" ht="12">
      <c r="K270" s="1"/>
    </row>
    <row r="271" ht="12">
      <c r="K271" s="1"/>
    </row>
    <row r="272" ht="12">
      <c r="K272" s="1"/>
    </row>
    <row r="273" ht="12">
      <c r="K273" s="1"/>
    </row>
    <row r="274" ht="12">
      <c r="K274" s="1"/>
    </row>
    <row r="275" ht="12">
      <c r="K275" s="1"/>
    </row>
    <row r="276" ht="12">
      <c r="K276" s="1"/>
    </row>
    <row r="277" ht="12">
      <c r="K277" s="1"/>
    </row>
    <row r="278" ht="12">
      <c r="K278" s="1"/>
    </row>
    <row r="279" ht="12">
      <c r="K279" s="1"/>
    </row>
    <row r="280" ht="12">
      <c r="K280" s="1"/>
    </row>
    <row r="281" ht="12">
      <c r="K281" s="1"/>
    </row>
    <row r="282" ht="12">
      <c r="K282" s="1"/>
    </row>
    <row r="283" ht="12">
      <c r="K283" s="1"/>
    </row>
    <row r="284" ht="12">
      <c r="K284" s="1"/>
    </row>
    <row r="285" ht="12">
      <c r="K285" s="1"/>
    </row>
    <row r="286" ht="12">
      <c r="K286" s="1"/>
    </row>
  </sheetData>
  <sheetProtection/>
  <mergeCells count="5">
    <mergeCell ref="A1:A8"/>
    <mergeCell ref="C4:O4"/>
    <mergeCell ref="C3:Q3"/>
    <mergeCell ref="C5:Q5"/>
    <mergeCell ref="C6:Q6"/>
  </mergeCells>
  <conditionalFormatting sqref="K1:K2 K4 K287:K65536 K7:K15 K17">
    <cfRule type="cellIs" priority="1" dxfId="1" operator="equal" stopIfTrue="1">
      <formula>-1</formula>
    </cfRule>
    <cfRule type="cellIs" priority="3" dxfId="1" operator="equal">
      <formula>1</formula>
    </cfRule>
  </conditionalFormatting>
  <conditionalFormatting sqref="A19 A16:Q18 A20:Q252">
    <cfRule type="expression" priority="4" dxfId="0" stopIfTrue="1">
      <formula>MOD(ROW(),2)=0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84" r:id="rId2"/>
  <headerFooter alignWithMargins="0">
    <oddFooter>&amp;R&amp;"Goudy Old Style,Regular"&amp;10Page &amp;P of &amp;N</oddFooter>
  </headerFooter>
  <rowBreaks count="3" manualBreakCount="3">
    <brk id="115" max="16" man="1"/>
    <brk id="151" max="16" man="1"/>
    <brk id="18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2010-04-22T13:27:10Z</cp:lastPrinted>
  <dcterms:created xsi:type="dcterms:W3CDTF">2010-04-21T21:27:03Z</dcterms:created>
  <dcterms:modified xsi:type="dcterms:W3CDTF">2010-04-22T19:23:18Z</dcterms:modified>
  <cp:category/>
  <cp:version/>
  <cp:contentType/>
  <cp:contentStatus/>
</cp:coreProperties>
</file>